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/Users/gaetano/Politecnico di Bari/Politecnico di Bari/Relazione performance 2023/CDA/"/>
    </mc:Choice>
  </mc:AlternateContent>
  <xr:revisionPtr revIDLastSave="1" documentId="8_{1C173D21-CB36-6542-966B-6BE9F2609579}" xr6:coauthVersionLast="47" xr6:coauthVersionMax="47" xr10:uidLastSave="{4C5651A1-D98F-4019-A95F-19D004D3A604}"/>
  <bookViews>
    <workbookView xWindow="0" yWindow="500" windowWidth="25480" windowHeight="26860" tabRatio="500" firstSheet="1" activeTab="1" xr2:uid="{00000000-000D-0000-FFFF-FFFF00000000}"/>
  </bookViews>
  <sheets>
    <sheet name="CS_STRUTTURE" sheetId="6" r:id="rId1"/>
    <sheet name="CS_TOTALE_DG" sheetId="3" r:id="rId2"/>
  </sheets>
  <definedNames>
    <definedName name="_xlnm._FilterDatabase" localSheetId="0" hidden="1">CS_STRUTTURE!$A$1:$N$153</definedName>
    <definedName name="_xlnm._FilterDatabase" localSheetId="1" hidden="1">CS_TOTALE_DG!$A$1:$I$44</definedName>
    <definedName name="_xlnm.Print_Area" localSheetId="0">CS_STRUTTURE!$A$1:$K$121</definedName>
    <definedName name="Print_Area_0" localSheetId="0">CS_STRUTTURE!$A$1:$J$1</definedName>
    <definedName name="Print_Area_0_0" localSheetId="0">CS_STRUTTURE!$A$1:$J$1</definedName>
    <definedName name="Print_Area_0_0_0" localSheetId="0">CS_STRUTTURE!$A$1:$J$1</definedName>
    <definedName name="Print_Area_0_0_0_0" localSheetId="0">CS_STRUTTURE!$A$1:$J$1</definedName>
    <definedName name="Print_Area_0_0_0_0_0" localSheetId="0">CS_STRUTTURE!$A$1:$J$1</definedName>
    <definedName name="Print_Area_0_0_0_0_0_0" localSheetId="0">CS_STRUTTURE!$A$1:$J$1</definedName>
    <definedName name="Print_Area_0_0_0_0_0_0_0" localSheetId="0">CS_STRUTTURE!$A$1:$J$1</definedName>
    <definedName name="Print_Area_0_0_0_0_0_0_0_0" localSheetId="0">CS_STRUTTURE!$A$1:$J$1</definedName>
    <definedName name="Print_Area_0_0_0_0_0_0_0_0_0" localSheetId="0">CS_STRUTTURE!$A$1:$J$1</definedName>
    <definedName name="Print_Area_0_0_0_0_0_0_0_0_0_0" localSheetId="0">CS_STRUTTURE!$A$1:$J$1</definedName>
    <definedName name="Print_Titles_0" localSheetId="0">CS_STRUTTURE!$1:$1</definedName>
    <definedName name="Print_Titles_0_0" localSheetId="0">CS_STRUTTURE!$1:$1</definedName>
    <definedName name="Print_Titles_0_0_0" localSheetId="0">CS_STRUTTURE!$1:$1</definedName>
    <definedName name="Print_Titles_0_0_0_0" localSheetId="0">CS_STRUTTURE!$1:$1</definedName>
    <definedName name="Print_Titles_0_0_0_0_0" localSheetId="0">CS_STRUTTURE!$1:$1</definedName>
    <definedName name="Print_Titles_0_0_0_0_0_0" localSheetId="0">CS_STRUTTURE!$1:$1</definedName>
    <definedName name="Print_Titles_0_0_0_0_0_0_0" localSheetId="0">CS_STRUTTURE!$1:$1</definedName>
    <definedName name="Print_Titles_0_0_0_0_0_0_0_0" localSheetId="0">CS_STRUTTURE!$1:$1</definedName>
    <definedName name="Print_Titles_0_0_0_0_0_0_0_0_0" localSheetId="0">CS_STRUTTURE!$1:$1</definedName>
    <definedName name="Print_Titles_0_0_0_0_0_0_0_0_0_0" localSheetId="0">CS_STRUTTURE!$1:$1</definedName>
    <definedName name="_xlnm.Print_Titles" localSheetId="0">CS_STRUTTURE!$1:$1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H29" i="3"/>
  <c r="H42" i="3" s="1"/>
  <c r="H44" i="3" s="1"/>
  <c r="G153" i="6"/>
  <c r="F153" i="6"/>
  <c r="E153" i="6"/>
  <c r="G151" i="6"/>
  <c r="G130" i="6"/>
  <c r="F130" i="6"/>
  <c r="G129" i="6"/>
  <c r="G128" i="6"/>
  <c r="F128" i="6"/>
  <c r="D126" i="6"/>
  <c r="D125" i="6"/>
  <c r="D124" i="6"/>
  <c r="D123" i="6"/>
  <c r="G117" i="6"/>
  <c r="F117" i="6"/>
  <c r="G116" i="6"/>
  <c r="F116" i="6"/>
  <c r="G107" i="6"/>
  <c r="F107" i="6"/>
  <c r="G106" i="6"/>
  <c r="F106" i="6"/>
  <c r="H105" i="6"/>
  <c r="G105" i="6"/>
  <c r="F105" i="6"/>
  <c r="H104" i="6"/>
  <c r="G104" i="6"/>
  <c r="F104" i="6"/>
  <c r="H84" i="6"/>
  <c r="G84" i="6"/>
  <c r="H83" i="6"/>
  <c r="G83" i="6"/>
  <c r="G48" i="6"/>
  <c r="G47" i="6"/>
  <c r="G46" i="6"/>
  <c r="G23" i="6"/>
  <c r="G22" i="6"/>
  <c r="F22" i="6"/>
  <c r="G19" i="6"/>
  <c r="G18" i="6"/>
  <c r="H17" i="6"/>
  <c r="G17" i="6"/>
  <c r="G13" i="3"/>
  <c r="G29" i="3"/>
  <c r="G30" i="3"/>
  <c r="G34" i="3"/>
  <c r="F34" i="3"/>
  <c r="F28" i="3"/>
  <c r="F29" i="3"/>
  <c r="F16" i="3"/>
  <c r="F13" i="3"/>
  <c r="F12" i="3"/>
  <c r="F10" i="3"/>
  <c r="F7" i="3"/>
  <c r="F6" i="3"/>
  <c r="E34" i="3"/>
  <c r="E30" i="3"/>
  <c r="E29" i="3"/>
  <c r="E13" i="3"/>
  <c r="E12" i="3"/>
  <c r="E6" i="3"/>
  <c r="D34" i="3"/>
  <c r="D42" i="3"/>
  <c r="D44" i="3" s="1"/>
  <c r="F42" i="3" l="1"/>
  <c r="F44" i="3" s="1"/>
  <c r="G42" i="3"/>
  <c r="G44" i="3" s="1"/>
  <c r="E42" i="3"/>
  <c r="E44" i="3" s="1"/>
</calcChain>
</file>

<file path=xl/sharedStrings.xml><?xml version="1.0" encoding="utf-8"?>
<sst xmlns="http://schemas.openxmlformats.org/spreadsheetml/2006/main" count="985" uniqueCount="287">
  <si>
    <t xml:space="preserve"> </t>
  </si>
  <si>
    <t>OBIETTIVI DI MIGLIORAMENTO</t>
  </si>
  <si>
    <t>INDICATORI</t>
  </si>
  <si>
    <t>RISULTATI 2019
(Scala da 1 a 6)</t>
  </si>
  <si>
    <t>RISULTATI 2020
(Scala da 1 a 6)</t>
  </si>
  <si>
    <t>RISULTATI 2021
(Scala da 1 a 6)</t>
  </si>
  <si>
    <t>RISULTATI 2022
(Scala da 1 a 6)</t>
  </si>
  <si>
    <t>RISULTATI 2023
(Scala da 1 a 6)</t>
  </si>
  <si>
    <t>STRUTTURA I LIVELLO</t>
  </si>
  <si>
    <t>STRUTTURA II LIVELLO</t>
  </si>
  <si>
    <t>STRUTTURA III LIVELLO</t>
  </si>
  <si>
    <t>customer satisfaction</t>
  </si>
  <si>
    <t>Miglioramento gradimento servizi (CATALOGO/ARCHIVIO RICERCA)</t>
  </si>
  <si>
    <t>DOCENTI, DOTTORANDI, ASSEGNISTI
 In riferimento al supporto per la gestione del catalogo/archivio istituzionale della ricerca [Indichi il livello di soddisfazione]</t>
  </si>
  <si>
    <t>Centro Servizi di Ateneo per la Transizione Digitale</t>
  </si>
  <si>
    <t>Direzione Affari Generali, Servizi Bibliotecari e Legali</t>
  </si>
  <si>
    <t>Settore Sistema Bibliotecario di Ateneo</t>
  </si>
  <si>
    <t>Ufficio digital library</t>
  </si>
  <si>
    <t>Direzione Qualità, Sostenibilità e Innovazione</t>
  </si>
  <si>
    <t>Settore controllo di gestione e miglioramento continuo dei processi</t>
  </si>
  <si>
    <t>Ufficio processi ricerca e SBA</t>
  </si>
  <si>
    <t>Miglioramento gradimento servizi APPELLI DI ESAME E APPELLI DI LAUREA</t>
  </si>
  <si>
    <r>
      <rPr>
        <sz val="10"/>
        <color rgb="FF000000"/>
        <rFont val="Arial"/>
        <family val="2"/>
      </rPr>
      <t xml:space="preserve">DOCENTI, DOTTORANDI, ASSEGNISTI
</t>
    </r>
    <r>
      <rPr>
        <sz val="10"/>
        <color theme="1"/>
        <rFont val="Arial"/>
        <family val="2"/>
      </rPr>
      <t>In riferimento al supporto per la didattica (Appelli d'esame e Appelli di laurea) [Indichi il livello di soddisfazione]</t>
    </r>
  </si>
  <si>
    <t>Dipartimento di Ingegneria Civile, Ambientale, del Territorio, Edile e di Chimica</t>
  </si>
  <si>
    <t>Dipartimento di Ingegneria Elettrica e dell'Informazione</t>
  </si>
  <si>
    <t>Dipartimento di Meccanica, Matematica e Management</t>
  </si>
  <si>
    <t>Dipartimento di Scienze dell'Ingegneria Civile e dell'Architettura</t>
  </si>
  <si>
    <t>Direzione Generale</t>
  </si>
  <si>
    <t>Centro Servizi di Ateneo per la Didattica</t>
  </si>
  <si>
    <t xml:space="preserve">Ufficio servizi logistici a supporto della didattica
 </t>
  </si>
  <si>
    <t>Miglioramento gradimento servizi APPLICATIVI GESTIONALI (Contabilità, studenti, personale….)</t>
  </si>
  <si>
    <t>PERSONALE TECNICO-AMMINISTRATIVO
In rifrimento agli applicativi gestionali (contabilità, studenti, personale …...)
[Indichi il livello di soddisfazione]</t>
  </si>
  <si>
    <t>Ufficio processi di servizio</t>
  </si>
  <si>
    <t>Miglioramento gradimento servizi APPROVVIGIONAMENTI  E LOGISTICA</t>
  </si>
  <si>
    <t>DOCENTI, DOTTORANDI, ASSEGNISTI
Complessivamente, in riferimento al supporto agli approvvigionamenti e ai servizi logistici [Indichi il livello di soddisfazione]</t>
  </si>
  <si>
    <t>Centro dei Servizi amministrativo-contabili</t>
  </si>
  <si>
    <t xml:space="preserve">Ufficio Gare, Appalti e Approvvigionamenti
Ufficio Servizi Generali ed Economali </t>
  </si>
  <si>
    <t>Miglioramento gradimento servizi ASSEGNI DI RICERCA e COLLABORAZIONI DI DIDATTICA E DI RICERCA</t>
  </si>
  <si>
    <t>DOCENTI, DOTTORANDI, ASSEGNISTI
 In riferimento al supporto per l' attivazione e gestione degli assegni di ricerca e degli incarichi e collaborazioni di didattica e di ricerca [Indichi il livello di soddisfazione]</t>
  </si>
  <si>
    <t>Direzione Gestione Risorse e Servizi Istituzionali</t>
  </si>
  <si>
    <t>Settore Ricerca, Relazioni internazionali e Post lauream</t>
  </si>
  <si>
    <t>Ufficio Ricerca 
Ufficio ILO</t>
  </si>
  <si>
    <t>Settore Risorse Umane</t>
  </si>
  <si>
    <t xml:space="preserve">Ufficio Contratti di lavoro autonomo e borse di studio </t>
  </si>
  <si>
    <t>Miglioramento gradimento servizi ASSICURAZIONE DELLA QUALITA' DELLA DIDATTICA</t>
  </si>
  <si>
    <t>DOCENTI, DOTTORANDI, ASSEGNISTI
 In riferimento ai servizi di assicurazione della qualità della didattica [Indichi il livello di soddisfazione]</t>
  </si>
  <si>
    <t>Settore Pianificazione e Valutazione</t>
  </si>
  <si>
    <t>Ufficio supporto AQ</t>
  </si>
  <si>
    <t>Miglioramento gradimento servizi BIBLIOTECHE</t>
  </si>
  <si>
    <t>STUDENTI
Ti ritieni soddisfatto rispetto ai servizi bibliotecari  di Ateneo?</t>
  </si>
  <si>
    <t>Ufficio servizi bibliotecari di ateneo (SBA) - polo architettura
Ufficio servizi bibliotecari di ateneo (SBA) - polo ingegneria</t>
  </si>
  <si>
    <t>Miglioramento gradimento servizi CENTRO LINGUISTICO</t>
  </si>
  <si>
    <t xml:space="preserve">
STUDENTI
Sei complessivamente soddisfatto della qualità dei servizi del Centro linguistico di Ateneo?</t>
  </si>
  <si>
    <t>Centro linguistico</t>
  </si>
  <si>
    <t>Miglioramento gradimento servizi COMUNICAZIONE</t>
  </si>
  <si>
    <t>STUDENTI
Sei complessivamente soddisfatto della qualità dei servizi di comunicazione?</t>
  </si>
  <si>
    <t>Unità di staff Comunicazione e marketing istituzionale</t>
  </si>
  <si>
    <t>Ufficio comunicazione, gestione convegni e marketing
Ufficio Eventi, URP e Archivio di Ateneo 
Ufficio Stampa</t>
  </si>
  <si>
    <t>Miglioramento gradimento servizi COMUNICAZIONE SU SOCIAL NETWORK</t>
  </si>
  <si>
    <r>
      <t>DOCENTI, DOTTORANDI, ASSEGNISTI
 In riferimento alla qualità dei servizi di informazione e diffusione informativa attraverso il sito e i social media di Ateneo [Indichi il livello di soddisfazione a: Facebook, Twitter, In</t>
    </r>
    <r>
      <rPr>
        <b/>
        <sz val="10"/>
        <rFont val="Arial"/>
        <family val="2"/>
      </rPr>
      <t>stagram e Linkedln</t>
    </r>
  </si>
  <si>
    <t>tutti gli uffici</t>
  </si>
  <si>
    <t>PERSONALE TECNICO-AMMINISTRATIVO
 In riferimento alla qualità dei servizi di informazione e diffusione informativa attraverso il sito e i social media di Ateneo [Indichi il livello di soddisfazione a: [Facebook, Twitter, Instagram e Linkedln]</t>
  </si>
  <si>
    <t>STUDENTI
Livello di soddisfazione rispetto a: Facebook, Twitter, You Tube, Instagram</t>
  </si>
  <si>
    <t>Miglioramento gradimento servizi DIRITTO ALLO STUDIO</t>
  </si>
  <si>
    <t xml:space="preserve">
STUDENTI
Sei complessivamente soddisfatto della qualità dei servizi di diritto allo studio?</t>
  </si>
  <si>
    <t>Ufficio Concorsi, immatricolazioni, iscrizioni e diritto allo studio</t>
  </si>
  <si>
    <t>Miglioramento gradimento servizi ESAMI DI STATO</t>
  </si>
  <si>
    <t>DOCENTI, DOTTORANDI, ASSEGNISTI
In riferimento al supporto per la gestione degli esami di stato e il rilascio del relativo titolo [Le procedure sono chiare? Il supporto fornito è utile? Il supporto avviene in tempi adeguati?]</t>
  </si>
  <si>
    <t>Ufficio post lauream</t>
  </si>
  <si>
    <t>Miglioramento gradimento servizi GENERALI E LOGISTICA</t>
  </si>
  <si>
    <t>DOCENTI, DOTTORANDI, ASSEGNISTI
In riferimento ai servizi generali e alla logistica [Il materiale di supporto alle aule (microfono, proiettore...) è adeguato?]</t>
  </si>
  <si>
    <t>PERSONALE TECNICO-AMMINISTRATIVO
In riferimento ai servizi generali e alla logistica [I servizi postali e di protocollo sono adeguati]</t>
  </si>
  <si>
    <t>DOCENTI, DOTTORANDI, ASSEGNISTI
In riferimento ai servizi generali e alla logistica [La sicurezza di persone e cose è adeguata?]</t>
  </si>
  <si>
    <t>PERSONALE TECNICO-AMMINISTRATIVO
In riferimento ai servizi generali e alla logistica [La sicurezza di persone e cose è adeguata?]</t>
  </si>
  <si>
    <t>Settore Affari generali</t>
  </si>
  <si>
    <t>Ufficio gestione flussi documentali</t>
  </si>
  <si>
    <t>Centro Interdipartimentale Magna Grecia</t>
  </si>
  <si>
    <t>Ufficio Servizi Logistici a supporto della didattica</t>
  </si>
  <si>
    <t>RSPP</t>
  </si>
  <si>
    <t>PERSONALE TECNICO-AMMINISTRATIVO
In riferimento ai servizi generali e alla logistica [La  temperatura è confortevole]</t>
  </si>
  <si>
    <t>Settore servizi tecnici</t>
  </si>
  <si>
    <t>Ufficio Patrimonio e gestione contratto di concessione gestione immobiliare integrata e informatizzata dei servizi energia, manutenzione, pulizia e portierato</t>
  </si>
  <si>
    <t>DOCENTI, DOTTORANDI, ASSEGNISTI
In riferimento ai servizi generali e alla logistica [Gli ambienti sono puliti?]</t>
  </si>
  <si>
    <t xml:space="preserve">Settore servizi tecnici </t>
  </si>
  <si>
    <t>DOCENTI, DOTTORANDI, ASSEGNISTI
In riferimento ai servizi generali e alla logistica [Gli spazi/aule sono facilmente identificabili?]</t>
  </si>
  <si>
    <t>DOCENTI, DOTTORANDI, ASSEGNISTI
In riferimento ai servizi generali e alla logistica [La temperatura è confortevole?]</t>
  </si>
  <si>
    <t>PERSONALE TECNICO-AMMINISTRATIVO
In riferimento ai servizi generali e alla logistica [Gli ambienti sono puliti?]</t>
  </si>
  <si>
    <t>Miglioramento gradimento SERVIZI GENERALI, INFRASTRUTTURE E LOGISTICA</t>
  </si>
  <si>
    <t>STUDENTI
Sei complessivamente soddisfatto della qualità dei servizi generali, infrastrutture e logistica?</t>
  </si>
  <si>
    <t xml:space="preserve">Settore servizi logistici </t>
  </si>
  <si>
    <t xml:space="preserve">Ufficio Servizi Logistici a supporto della didattica </t>
  </si>
  <si>
    <t xml:space="preserve">Settore Servizi tecnici </t>
  </si>
  <si>
    <t>Miglioramento gradimento servizi GESTIONE AMMISSIONI (Lauree Magistrali, Triennali e Dottorato, dei Piani di studio, del riconoscimento esami e del trasferimento studenti)</t>
  </si>
  <si>
    <t>DOCENTI, DOTTORANDI, ASSEGNISTI
In riferimento al supporto per la gestione delle Ammissioni (Lauree Magistrali, Triennali e Dottorato), dei Piani di studio, del riconoscimento esami e del trasferimento studenti [Indichi il livello di soddisfazione]</t>
  </si>
  <si>
    <t>Ufficio Concorsi, immatricolazioni, iscrizioni e diritto allo studio
Ufficio Carriere Studenti
Ufficio Attività tecniche ed informatiche per le procedure e i servizi informatizzati per la didattica</t>
  </si>
  <si>
    <t>Miglioramento gradimento servizi GESTIONE E INTERVENTI SU PATRIMONIO IMMOBILIARE</t>
  </si>
  <si>
    <t>DOCENTI, DOTTORANDI, ASSEGNISTI
in riferimento al supporto per la gestione e gli interventi sul patrimonio immobiliare [Le procedure sono chiare? Il supporto fornito è utile? Il supporto avviene in tempi adeguati?]</t>
  </si>
  <si>
    <t>Settore Servizi tecnici</t>
  </si>
  <si>
    <t>Ufficio Patrimonio e gestione contratto di concessione gestione immobiliare integrata e informatizzata dei servizi energia, manutenzione, pulizia e portierato
Ufficio Pianificazione e progettazione architettonica</t>
  </si>
  <si>
    <t>PERSONALE TECNICO-AMMINISTRATIVO
In riferimento al supproto per la gestione e gli interventi sul patrimonio immobiliare [Le procedure sono chiare? Il supporto fornito è utile? Il supporto è fornito  in tempi adeguati?]</t>
  </si>
  <si>
    <t>Miglioramento gradimento servizi GESTIONE EVENTI</t>
  </si>
  <si>
    <t>DOCENTI, DOTTORANDI, ASSEGNISTI
 In riferimento alle informazioni fornite dall'Ateneo [La diffusione delle informazioni riguardo ad attività culturali, seminari ed eventi è soddisfacente]</t>
  </si>
  <si>
    <t xml:space="preserve">Ufficio comunicazione, gestione convegni e marketing
Ufficio Eventi, URP e Archivio di Ateneo </t>
  </si>
  <si>
    <t>PERSONALE TECNICO-AMMINISTRATIVO
 In riferimento alle informazioni fornite dall'Ateneo [La diffusione delle informazioni riguardo ad attività culturali, seminari ed eventi è soddisfacente]</t>
  </si>
  <si>
    <t>Miglioramento gradimento servizi GESTIONE GIURIDICA ED AMMINISTRATIVA DELLA CARRIERA</t>
  </si>
  <si>
    <r>
      <t xml:space="preserve">DOCENTI, DOTTORANDI, ASSEGNISTI
In riferimento al supporto per la gestione giuridica ed amministrativa della carriera (ingresso, passaggi di ruolo, congedi, aspettative, afferenze, </t>
    </r>
    <r>
      <rPr>
        <sz val="10"/>
        <color theme="1"/>
        <rFont val="Arial"/>
        <family val="2"/>
      </rPr>
      <t>opzioni a tempo definito etc.) [Si ritiene complessivamente soddisfatto Indichi il livello di soddisfazione</t>
    </r>
    <r>
      <rPr>
        <sz val="10"/>
        <rFont val="Arial"/>
        <family val="2"/>
      </rPr>
      <t>]</t>
    </r>
  </si>
  <si>
    <t xml:space="preserve">Ufficio Carriere, gestione orario di lavoro, anagrafe delle prestazioni, autorizzazioni extra impiego </t>
  </si>
  <si>
    <r>
      <t>PERSONALE TECNICO-AMMINISTRATIVO
In riferimento al supporto per la gestione giuridica ed amministrativa della carriera (ingresso, passaggi di ruolo, congedi, aspettative, part time etc.) [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Indichi il livello di soddisfazione]</t>
    </r>
  </si>
  <si>
    <t>Miglioramento gradimento servizi GESTIONE PORTALE WEB</t>
  </si>
  <si>
    <t>DOCENTI, DOTTORANDI, ASSEGNISTI
In riferimento alle informazioni fornite, indichi il livello di soddisfazione rispetto alla facilità di navigazione de: [Il sito dell'Ateneo]</t>
  </si>
  <si>
    <t>Ufficio a supporto dei servizi strategici di Ateneo</t>
  </si>
  <si>
    <r>
      <rPr>
        <sz val="10"/>
        <color rgb="FF000000"/>
        <rFont val="Arial"/>
        <family val="2"/>
      </rPr>
      <t xml:space="preserve">PERSONALE TECNICO-AMMINISTRATIVO
</t>
    </r>
    <r>
      <rPr>
        <sz val="10"/>
        <color theme="1"/>
        <rFont val="Arial"/>
        <family val="2"/>
      </rPr>
      <t>In riferimento alle informazioni fornite, indichi il livello di soddisfazione rispetto alla facilità di navigazione de: [Il sito dell'Ateneo]</t>
    </r>
  </si>
  <si>
    <t>DOCENTI, DOTTORANDI, ASSEGNISTI
In riferimento alle informazioni fornite, indichi il livello di soddisfazione rispetto alla facilità di navigazione de: [Il sito/la pagina di Dipartimento]</t>
  </si>
  <si>
    <t xml:space="preserve">PERSONALE TECNICO-AMMINISTRATIVO
In riferimento alle informazioni fornite, indichi il livello di soddisfazione rispetto alla facilità di navigazione de: [Il sito/la pagina di Dipartimento] </t>
  </si>
  <si>
    <t>Unità di staff della direzione generale</t>
  </si>
  <si>
    <t>Miglioramento gradimento servizi GESTIONE PROGETTI (Budget, Rendicontazione)</t>
  </si>
  <si>
    <t>DOCENTI, DOTTORANDI, ASSEGNISTI
In riferimento al supporto per la gestione dei progetti (Budget, rendicontazione) [Indichi il livello di soddisfazione]</t>
  </si>
  <si>
    <t>Unità di Raccordo Dipartimenti‐CSA‐Amministrazione Centrale
Ufficio Progetti di Ricerca e Rendicontazione 
Ufficio Pagamenti</t>
  </si>
  <si>
    <t>Miglioramento gradimento servizi GESTIONE PROPRIETA' INTELLETTUALE</t>
  </si>
  <si>
    <t>DOCENTI, DOTTORANDI, ASSEGNISTI
In riferimento al supporto per la gestione proprietà intellettuale (contratti, convenzioni, quadro PI) [Indichi il livello di soddisfazione]</t>
  </si>
  <si>
    <t>Miglioramento gradimento servizi GESTIONE VISITING PROFESSORS</t>
  </si>
  <si>
    <r>
      <t xml:space="preserve">DOCENTI, DOTTORANDI, ASSEGNISTI
In riferimento al supporto per la gestione dei Visiting Professors (invito, attivazione, accoglienza, supporto al docente ospitante, supporto al visiting) </t>
    </r>
    <r>
      <rPr>
        <strike/>
        <sz val="10"/>
        <color theme="1"/>
        <rFont val="Arial"/>
        <family val="2"/>
      </rPr>
      <t>[</t>
    </r>
    <r>
      <rPr>
        <sz val="10"/>
        <color theme="1"/>
        <rFont val="Arial"/>
        <family val="2"/>
      </rPr>
      <t>Indichi il livello di soddisfazione]</t>
    </r>
  </si>
  <si>
    <t>Ufficio Relazioni Internazionali</t>
  </si>
  <si>
    <t>Miglioramento gradimento servizi HELPDESK INFORMATICO</t>
  </si>
  <si>
    <t>DOCENTI, DOTTORANDI, ASSEGNISTI
In riferimento al servizio Help-Desk informatico [Indichi il livello di soddisfazione]</t>
  </si>
  <si>
    <t>PERSONALE TECNICO-AMMINISTRATIVO
In riferimento al servizio Help-Desk informatico [Indichi il livello di soddisfazione]</t>
  </si>
  <si>
    <t>Ufficio Attività tecniche ed informatiche per le procedure e i servizi informatizzati per la didattica</t>
  </si>
  <si>
    <t xml:space="preserve">Miglioramento gradimento servizi INFO SU BANDI E FINANZIAMENTI </t>
  </si>
  <si>
    <t>DOCENTI, DOTTORANDI, ASSEGNISTI
In riferimento alle informazioni e promozione sui bandi ed opportunità di finanziamento [Indichi il livello di soddisfazione]</t>
  </si>
  <si>
    <t>Ufficio Ricerca 
Ufficio ILO
Ufficio post lauream</t>
  </si>
  <si>
    <t>Miglioramento gradimento servizi INTERNAZIONALIZZAZIONE</t>
  </si>
  <si>
    <r>
      <t xml:space="preserve">STUDENTI
Sei </t>
    </r>
    <r>
      <rPr>
        <sz val="10"/>
        <color rgb="FF000000"/>
        <rFont val="Arial"/>
        <family val="2"/>
      </rPr>
      <t>soddisfatto della qualità dei servizi di internazionalizzazione?</t>
    </r>
  </si>
  <si>
    <t>Miglioramento gradimento servizi INTERVENTI DI MANUTENZIONE</t>
  </si>
  <si>
    <t>DOCENTI, DOTTORANDI, ASSEGNISTI
In riferimento agli interventi di manutenzione [Indichi il livello di soddisfazione]</t>
  </si>
  <si>
    <t>PERSONALE TECNICO-AMMINISTRATIVO
In riferimento agli interventi di manutenzione [Indichi il livello di soddisfazione]</t>
  </si>
  <si>
    <t>Miglioramento gradimento servizi JOB PLACEMENT</t>
  </si>
  <si>
    <t xml:space="preserve">
STUDENTI
Sei complessivamente soddisfatto della qualità dei servizi di job placement?</t>
  </si>
  <si>
    <t>Ufficio Placement / Career Service</t>
  </si>
  <si>
    <t>Miglioramento gradimento servizi LABIT</t>
  </si>
  <si>
    <t>STUDENTI
Sei soddisfatto della qualità del servizio del Lab.i.t.?</t>
  </si>
  <si>
    <t>Miglioramento gradimento servizi LABORATORI DI RICERCA</t>
  </si>
  <si>
    <t>DOCENTI, DOTTORANDI, ASSEGNISTI
In riferimento ai laboratori di ricerca [Si ritiene soddisfatto del supporto tecnico fornito]</t>
  </si>
  <si>
    <t>Miglioramento gradimento servizi LABORATORI DIDATTICI</t>
  </si>
  <si>
    <t>DOCENTI, DOTTORANDI, ASSEGNISTI
 In riferimento ai laboratori didattici [Si ritiene soddisfatto del supporto tecnico fornito]</t>
  </si>
  <si>
    <t>Miglioramento gradimento servizi OFFERTA FORMATIVA</t>
  </si>
  <si>
    <t>DOCENTI, DOTTORANDI, ASSEGNISTI
In riferimento al supporto per la gestione dell'offerta formativa [Le procedure sono chiare? Il supporto fornito è utile? Il supporto avviene in tempi adeguati?]</t>
  </si>
  <si>
    <t>Miglioramento gradimento servizi OPERAZIONI ON LINE BIBLIOTECHE</t>
  </si>
  <si>
    <t>DOCENTI, DOTTORANDI, ASSEGNISTI
In riferimento alle operazioni on-line [Indichi il livello di soddisfazione]</t>
  </si>
  <si>
    <t>N/R</t>
  </si>
  <si>
    <t>Miglioramento gradimento servizi ORIENTAMENTO</t>
  </si>
  <si>
    <t>STUDENTI
Sei complessivamente soddisfatto della qualità del servizio di orientamento?</t>
  </si>
  <si>
    <t>Ufficio orientamento e tirocini</t>
  </si>
  <si>
    <t>Miglioramento gradimento servizi PAGAMENTO COMPENSI C/TERZI</t>
  </si>
  <si>
    <t>DOCENTI, DOTTORANDI, ASSEGNISTI
In riferimento al supporto per la liquidazione dei compensi conto terzi [Indichi il livello di soddisfazione]</t>
  </si>
  <si>
    <t>Ufficio Attività commerciale</t>
  </si>
  <si>
    <t>Ufficio  trattamenti economici e servizi previdenziali</t>
  </si>
  <si>
    <t>Miglioramento gradimento servizi PORTALE ESSE3</t>
  </si>
  <si>
    <t>STUDENTI
Il portale ESSE3 studenti è funzionale e utile ?</t>
  </si>
  <si>
    <t>Miglioramento gradimento servizi PORTALE WEB</t>
  </si>
  <si>
    <t>STUDENTI
Il portale web di Ateneo è facilmente navigabile?</t>
  </si>
  <si>
    <t>Miglioramento gradimento servizi POSTA ELETTRONICA E ALTRI SERVIZI CLOUD (Web conference, Storage….)</t>
  </si>
  <si>
    <t>DOCENTI, DOTTORANDI, ASSEGNISTI
 In riferimento alla casella di posta elettronica personale e agli altri servizi cloud (WebConference, Storage...) [Indichi il livello di soddisfazione]</t>
  </si>
  <si>
    <t>PERSONALE TECNICO-AMMINISTRATIVO
In riferimento alla casella di posta elettronica personale e agli altri servizi cloud (WebConference, Storage....) [Indichi il livello di soddisfazione]</t>
  </si>
  <si>
    <t>Miglioramento gradimento servizi PROMOZIONE IMMAGINE</t>
  </si>
  <si>
    <t>DOCENTI, DOTTORANDI, ASSEGNISTI
 In riferimento alla promozione esterna dell'immagine dell'Ateneo [L'immagine dell'Ateneo è valorizzata attraverso i media]</t>
  </si>
  <si>
    <t xml:space="preserve">Segreteria di Rettorato e di Direzione Generale </t>
  </si>
  <si>
    <r>
      <t xml:space="preserve">PERSONALE TECNICO-AMMINISTRATIVO
</t>
    </r>
    <r>
      <rPr>
        <sz val="10"/>
        <color theme="1"/>
        <rFont val="Arial"/>
        <family val="2"/>
      </rPr>
      <t>In riferimento alla promozione esterna dell'immagine dell'Ateneo [L'immagine dell'Ateneo è valorizzata attraverso i media]</t>
    </r>
  </si>
  <si>
    <t>Miglioramento gradimento servizi RETE DATI</t>
  </si>
  <si>
    <t>STUDENTI
La connettività (rete cablata, rete wireless, prese corrente) è accessibile ed adeguata</t>
  </si>
  <si>
    <t>Settore Servizi Tecnici</t>
  </si>
  <si>
    <t>Ufficio infrastrutture a rete dati e fonia digitale</t>
  </si>
  <si>
    <t>Miglioramento gradimento servizi RETE DATI CABLATA</t>
  </si>
  <si>
    <t>DOCENTI, DOTTORANDI, ASSEGNISTI
La connessione di rete è sempre disponibile? La velocità di rete è adeguata?</t>
  </si>
  <si>
    <t>Settore Servizi tecnici per il patrimonio edilizio</t>
  </si>
  <si>
    <t>Miglioramento gradimento servizi RETE WI-FI</t>
  </si>
  <si>
    <t>DOCENTI, DOTTORANDI, ASSEGNISTI
In riferimento alla rete Wi-Fi [indichi il livello di soddisfazione]</t>
  </si>
  <si>
    <r>
      <rPr>
        <sz val="10"/>
        <color rgb="FF000000"/>
        <rFont val="Arial"/>
        <family val="2"/>
      </rPr>
      <t xml:space="preserve">PERSONALE TECNICO-AMMINISTRATIVO
</t>
    </r>
    <r>
      <rPr>
        <sz val="10"/>
        <color theme="1"/>
        <rFont val="Arial"/>
        <family val="2"/>
      </rPr>
      <t>In riferimento alla rete Wi-Fi [Indichi il livello di soddisfazione]</t>
    </r>
  </si>
  <si>
    <t>Miglioramento gradimento servizi RIMBORSO MISSIONI</t>
  </si>
  <si>
    <t>DOCENTI, DOTTORANDI, ASSEGNISTI
In riferimento al rimborso missioni [Indichi il livello di soddisfazione]</t>
  </si>
  <si>
    <t>Ufficio Pagamenti e Missioni</t>
  </si>
  <si>
    <t>PERSONALE TECNICO-AMMINISTRATIVO
In riferimento al rimborso missioni [Le procedure sono chiare? Il supporto fornito è utile? Il rimborso avviene in tempi adeguati?]</t>
  </si>
  <si>
    <t>Miglioramento gradimento servizi SEGRETERIA DIDATTICA DI DIPARTIMENTO</t>
  </si>
  <si>
    <t>STUDENTI
Sei soddisfatto della qualità del servizio ricevuto dalla segreteria studenti del tuo Dipartimento</t>
  </si>
  <si>
    <t>STUDENTI
Se soddisfatto della qualità del servizio ricevuto dalla segreteria studenti del tuo Dipartimento</t>
  </si>
  <si>
    <t>Miglioramento gradimento servizi SEGRETERIA ON-LINE</t>
  </si>
  <si>
    <t xml:space="preserve">
STUDENTI
Gli strumenti di supporto alle operazioni di segreteria on-line sono completi e di semplice utilizzo?Le informazioni online sulla carriera universitaria (piano degli studi, esami, modalità di pagamento delle tasse) sono adeguate?</t>
  </si>
  <si>
    <t>Miglioramento gradimento servizi SEGRETERIA STUDENTI DI ATENEO</t>
  </si>
  <si>
    <t>STUDENTI
Sei  soddisfatto della qualità del servizio ricevuto dalla segreteria studenti?</t>
  </si>
  <si>
    <t>Miglioramento gradimento servizi SOSTENIBILITA'</t>
  </si>
  <si>
    <t>DOCENTI, DOTTORANDI, ASSEGNISTI
In riferimento alle azioni e misure dell'ateneo sulla sostenibilità energetica e ambientale [Le azioni intraprese sono efficaci]  In riferimento alle informazioni fornite dall'Ateneo [La diffusione delle informazioni riguardo alla sostenibilità ambientale ed energetica è soddisfacente]</t>
  </si>
  <si>
    <t>Settore Sviuppo Sostenibile e Intermediazione Culturale per la Sostenibilità con il Territorio</t>
  </si>
  <si>
    <t>PERSONALE TECNICO-AMMINISTRATIVO
In riferimento alle azioni e misure dell'ateneo sulla sostenibilità energetica e ambientale [Le azioni intraprese sono efficaci] In riferimento alle informazioni fornite dall'Ateneo [La diffusione delle informazioni riguardo alla sostenibilità ambientale ed energetica è soddisfacente]</t>
  </si>
  <si>
    <t>Miglioramento gradimento servizi SUPPORTO ACQUISTO BENI E SERVIZI</t>
  </si>
  <si>
    <t>DOCENTI, DOTTORANDI, ASSEGNISTI
In riferimento al supporto per l'acquisto di beni e servizi [Le procedure sono chiare? L'attività è svolta in tempi adeguati?]</t>
  </si>
  <si>
    <t xml:space="preserve">Ufficio Servizi Generali ed Economali 
Ufficio Gare, Appalti e Approvvigionamenti </t>
  </si>
  <si>
    <t xml:space="preserve">PERSONALE TECNICO-AMMINISTRATIVO
In riferimento al supporto per l'acquisto di beni e servizi. [Le procedure sono chiare? I tempi sono adeguati?] </t>
  </si>
  <si>
    <t xml:space="preserve">Miglioramento gradimento servizi SUPPORTO ALLA CONTABILITA' </t>
  </si>
  <si>
    <r>
      <rPr>
        <sz val="10"/>
        <color rgb="FF000000"/>
        <rFont val="Arial"/>
        <family val="2"/>
      </rPr>
      <t>PERSONALE TECNICO-AMMINISTRATIVO
In riferimento al supporto alla contab</t>
    </r>
    <r>
      <rPr>
        <sz val="10"/>
        <color theme="1"/>
        <rFont val="Arial"/>
        <family val="2"/>
      </rPr>
      <t>ilità [Indichi il livello di soddisfazione]</t>
    </r>
  </si>
  <si>
    <t>Settore Bilancio, Programmazione e adempimenti Fiscali</t>
  </si>
  <si>
    <t>Miglioramento gradimento servizi SUPPORTO AMMINISTRATIVO SCUOLA DI DOTTORATO</t>
  </si>
  <si>
    <t>DOCENTI, DOTTORANDI, ASSEGNISTI
 In riferimento al supporto amministrativo ricevuto al dottorato di ricerca [Indichi il livello di soddisfazione]</t>
  </si>
  <si>
    <t>Miglioramento gradimento servizi SUPPORTO CONSULENZE GIURIDICHE E CONTENZIOSI LEGALI</t>
  </si>
  <si>
    <t>DOCENTI, DOTTORANDI, ASSEGNISTI
In riferimento al supporto per consulenze giuridiche e contenziosi legali [Le procedure sono chiare? Il supporto fornito è utile? Il supporto avviene in tempi adeguati?]</t>
  </si>
  <si>
    <t>Settore Affari legali</t>
  </si>
  <si>
    <t>PERSONALE TECNICO-AMMINISTRATIVO
In riferimento al supporto per le consulenze giuridiche e contenziosi legali. Le procedure sono chiare? Il supporto fornito è utile? Il supporto avviene in tempi adeguati?</t>
  </si>
  <si>
    <t>Miglioramento gradimento servizi SUPPORTO IN PRESENZA PRESSO LE BIBLIOTECHE</t>
  </si>
  <si>
    <t>DOCENTI, DOTTORANDI, ASSEGNISTI
In riferimento ai servizi in presenza presso e biblioteche [Il patrimonio documentale cartaceo è completo? Gli orari di apertura delle biblioteche sono adeguati?]</t>
  </si>
  <si>
    <t>Miglioramento gradimento servizi SUPPORTO INFORMATIVO PENSIONI</t>
  </si>
  <si>
    <t>DOCENTI, DOTTORANDI, ASSEGNISTI
In riferimento al supporto informativo in materia pensionistica [Le procedure sono chiare? Il supporto fornito è utile? Il supporto avviene in tempi adeguati?]</t>
  </si>
  <si>
    <t>PERSONALE TECNICO-AMMINISTRATIVO
In riferimento al supporto informativo in materia pensionistica. Le procedure sono chiare? Il supporto fornito è utile? Il supporto avviene in tempi adeguati?</t>
  </si>
  <si>
    <t>Miglioramento gradimento servizi SUPPORTO INFORMATIVO STIPENDI</t>
  </si>
  <si>
    <t>DOCENTI, DOTTORANDI, ASSEGNISTI
In riferimento al supporto informativo in materia di stipendi [Le procedure sono chiare? Il supporto fornito è utile? Il supporto avviene in tempi adeguati?]</t>
  </si>
  <si>
    <r>
      <t xml:space="preserve">PERSONALE TECNICO-AMMINISTRATIVO
</t>
    </r>
    <r>
      <rPr>
        <sz val="10"/>
        <color theme="1"/>
        <rFont val="Arial"/>
        <family val="2"/>
      </rPr>
      <t>In riferimento al supporto informativo agli stipendi [Indichi il livello di soddisfazione]</t>
    </r>
  </si>
  <si>
    <t>Miglioramento gradimento servizi SUPPORTO SISTEMA INFORMATIVO-CONTABILE</t>
  </si>
  <si>
    <t>PERSONALE TECNICO-AMMINISTRATIVO
In riferimento al supporto all'uso del sistema informativo contabile (Servizi di supporto all'estrazione dati e reportistica, servizi di assistenza e supporto per bilancio e budget)  Indichi il livello di soddisfazione]</t>
  </si>
  <si>
    <t>Ufficio Bilancio e Programmazione</t>
  </si>
  <si>
    <t>Miglioramento gradimento servizi TIROCINI</t>
  </si>
  <si>
    <r>
      <t xml:space="preserve">DOCENTI, DOTTORANDI, ASSEGNISTI
In riferimento al supporto alla gestione dei tirocini obbligatori e non obbligatori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Indichi il livello di soddisfazione]</t>
    </r>
  </si>
  <si>
    <t>Miglioramento gradimento servizi VALORIZZAZIONE DELLA RICERCA (spin-off, brevetti, contratti di sviluppo)</t>
  </si>
  <si>
    <t>DOCENTI, DOTTORANDI, ASSEGNISTI
 In riferimento alla valorizzazione della ricerca (spin-off, brevetti, contratti di sviluppo) [ Indichi il livello di soddisfazione]</t>
  </si>
  <si>
    <t>Miglioramento gradimento servizio SUPPORTO ALLA FORMAZIONE DEL PERSONALE</t>
  </si>
  <si>
    <t>PERSONALE TECNICO AMMINISTRATIVO
In riferimento alla formazione del personale [Le procedure di accesso sono chiare]</t>
  </si>
  <si>
    <t>Ufficio Formazione, Servizio Civile e Benessere Organizzativo</t>
  </si>
  <si>
    <t>Miglioramento gradimento servizio SUPPORTO ALLA VALUTAZIONE DEL PERSONALE</t>
  </si>
  <si>
    <r>
      <t xml:space="preserve">PERSONALE TECNICO-AMMINISTRATIVO
In riferimento al processo di </t>
    </r>
    <r>
      <rPr>
        <sz val="10"/>
        <color theme="1"/>
        <rFont val="Arial"/>
        <family val="2"/>
      </rPr>
      <t xml:space="preserve">valutazione del personale in qualità di soggetto valutato </t>
    </r>
    <r>
      <rPr>
        <sz val="10"/>
        <color rgb="FF000000"/>
        <rFont val="Arial"/>
        <family val="2"/>
      </rPr>
      <t>[Il processo di valutazione è chiaro?I tempi  del processo di valutazione sono chiaramente definiti?]</t>
    </r>
  </si>
  <si>
    <t>Ufficio Pianificazione e Valutazione</t>
  </si>
  <si>
    <t>Miglioramento gradimento servizio SUPPORTO ALLA VALUTAZIONE DELLA PERFORMANCE</t>
  </si>
  <si>
    <r>
      <rPr>
        <sz val="10"/>
        <color rgb="FF000000"/>
        <rFont val="Arial"/>
        <family val="2"/>
      </rPr>
      <t xml:space="preserve"> PERSONALE TECNICO-AMMINISTRATIVO
In riferimento al processo di </t>
    </r>
    <r>
      <rPr>
        <sz val="10"/>
        <color theme="1"/>
        <rFont val="Arial"/>
        <family val="2"/>
      </rPr>
      <t>valutazione delle performance in qualità di soggetto valutatore  [Le schede di valutazione utilizzate sono</t>
    </r>
    <r>
      <rPr>
        <sz val="10"/>
        <color rgb="FF000000"/>
        <rFont val="Arial"/>
        <family val="2"/>
      </rPr>
      <t xml:space="preserve"> chiare?</t>
    </r>
  </si>
  <si>
    <t>Miglioramento gradimento servizio TICKETING</t>
  </si>
  <si>
    <t xml:space="preserve">STUDENTI
Sei soddisfatto della qualità del servizio Ticket?
</t>
  </si>
  <si>
    <t>Tipo obiettivo</t>
  </si>
  <si>
    <t>Miglioramento gradimento servizi AMMINISTRAZIONE E GESTIONE DEL PERSONALE</t>
  </si>
  <si>
    <t>DOCENTI, DOTTORANDI, ASSEGNISTI
In riferimento al supporto all'amministrazione e gestione del personale  [Indichi il livello di soddisfazione]</t>
  </si>
  <si>
    <t>PERSONALE TECNICO-AMMINISTRATIVO
In riferimento al supporto all'amministrazione e gestione del personale [Indichi il livello di soddisfazione]</t>
  </si>
  <si>
    <t>3.31</t>
  </si>
  <si>
    <t>DOCENTI, DOTTORANDI, ASSEGNISTI In riferimento al servizio bibliotecario [Indichi il livello di soddisfazione]</t>
  </si>
  <si>
    <t>STUDENTI
Ti ritieni soddisfatto rispetto al servizio di biblioteca digitale?</t>
  </si>
  <si>
    <t>n/a</t>
  </si>
  <si>
    <t>STUDENTI
Ti ritieni soddisfatto della qualità dei servizi bibliotecari di Ateneo?</t>
  </si>
  <si>
    <t xml:space="preserve">
STUDENTI
Sei complessivamente soddisfatto della qualità dei servizi del Centro linguistico?</t>
  </si>
  <si>
    <t>DOCENTI, DOTTORANDI, ASSEGNISTI
In riferimento alla comunicazione  [Indichi il livello di soddisfazione]</t>
  </si>
  <si>
    <t>PERSONALE TECNICO-AMMINISTRATIVO
In riferimento alla comunicazione [[Indichi il livello di soddisfazione]</t>
  </si>
  <si>
    <t>Miglioramento gradimento servizi CONCORSI</t>
  </si>
  <si>
    <t>PERSONALE TECNICO-AMMINISTRATIVO
In riferimento al supporto per la gestione delle procedure di concorso per il personale (solo per chi è stato nominato commissario) [Indichi il livello di soddisfazione]</t>
  </si>
  <si>
    <t>Miglioramento gradimento servizi EROGAZIONE DAD</t>
  </si>
  <si>
    <t>STUDENTI
Ti ritieni complessivamente soddisfatto dell'organizzazione del servizio di erogazione on-line della didattica?</t>
  </si>
  <si>
    <t>DOCENTI, DOTTORANDI, ASSEGNISTI
In riferimento al supporto agli approvvigionamenti e ai servizi logistici  [Indichi il livello di soddisfazione]</t>
  </si>
  <si>
    <t>Miglioramento gradimento APPROVVIGIONAMENTI E SERVIZI LOGISTICI</t>
  </si>
  <si>
    <t>PERSONALE TECNICO-AMMINISTRATIVO
In riferimento al supporto agli approvvigionamenti e ai servizi logistici [Indichi il livello di soddisfazione]</t>
  </si>
  <si>
    <t>Miglioramento gradimento servizi GESTIONE GIURIDICA E AMMINISTRATIVA DELLA CARRIERA</t>
  </si>
  <si>
    <t>DOCENTI, DOTTORANDI, ASSEGNISTI
In riferimento al supporto per la gestione giuridica ed amministrativa della carriera (ingresso, passaggi di ruolo, congedi, aspettative, afferenze, opzioni a tempo definito etc.) [Indichi il livello di soddisfazione]</t>
  </si>
  <si>
    <t>PERSONALE TECNICO-AMMINISTRATIVO
In riferimento al supporto per la gestione giuridica ed amministrativa della carriera (ingresso, passaggi di ruolo, congedi, aspettative, part time etc.)[Indichi il livello di soddisfazione]</t>
  </si>
  <si>
    <t xml:space="preserve">
STUDENTI
Sei complessivamente soddisfatto della qualità dei servizi di internazionalizzazione?</t>
  </si>
  <si>
    <t>DOCENTI, DOTTORANDI, ASSEGNISTI
In riferimento al supporto per la gestione dei Visiting Professors (invito, attivazione, accoglienza, supporto al docente ospitante, supporto al visiting) [Indichi il livello di soddisfazione]</t>
  </si>
  <si>
    <t>DOCENTI, DOTTORANDI, ASSEGNISTI
 In riferimento al supporto amministrativo per l'internazionalizzazione del personale docente dell'Ateneo (docenza mobile, visiting all'estero) [Indichi il livello di soddisfazione]</t>
  </si>
  <si>
    <t xml:space="preserve">
STUDENTI
Sei complessivamente soddisfatto della qualità dei servizi di job placement/career service fornitop dall'Ateneo?</t>
  </si>
  <si>
    <t>4.05</t>
  </si>
  <si>
    <t>STUDENTI
Sei complessivamente soddisfatto della qualità del servizio del Lab.i.t.?</t>
  </si>
  <si>
    <t>Miglioramento gradimento servizi PAGAMENTO CONTO TERZI</t>
  </si>
  <si>
    <t>DOCENTI, DOTTORANDI, ASSEGNISTI
In riferimento al pagamento dei compensi conto terzi [Indichi il livello di soddisfazione]</t>
  </si>
  <si>
    <t>STUDENTI
Sei complessivamente soddisfatto della qualità del servizio ricevuto dalla segreteria studenti del tuo Dipartimento?</t>
  </si>
  <si>
    <t>Miglioramento gradimento servizi SEGRETERIA STUDENTI</t>
  </si>
  <si>
    <t xml:space="preserve">
STUDENTI
Sei complessivamente soddisfatto della qualità del servizio ricevuto dalla segreteria studenti?</t>
  </si>
  <si>
    <t>Miglioramento gradimento servizi SERVIZI AMMINISTRATIVI E TECNICI</t>
  </si>
  <si>
    <t>DOCENTI, DOTTORANDI, ASSEGNISTI
In riferimento a tutti gli aspetti considerati, relativamente al supporto erogato dall' Amministrazione Centrale e dalle Strutture decentrate nei servizi tecnici e amministrativi [Indichi il livello di soddisfazione]</t>
  </si>
  <si>
    <t>PERSONALE TECNICO-AMMINISTRATIVO
In riferimento a tutti gli aspetti considerati, relativamente al supporto erogato dall'Amministrazione Centrale e dalle Strutture decentrate nei servizi tecnici e amministrativi [Indichi il livello di soddisfazione]</t>
  </si>
  <si>
    <t>Miglioramento gradimento servizi SISTEMA INFORMATIVO-CONTABILE</t>
  </si>
  <si>
    <t>PERSONALE TECNICO-AMMINISTRATIVO
In riferimento al supporto all'uso del sistema informativo contabile (Servizi di supporto all'estrazione dati e reportistica, servizi di assistenza e supporto per bilancio e budget) [Indichi il livello di soddisfazione]</t>
  </si>
  <si>
    <t>Miglioramento gradimento servizi SISTEMI INFORMATIVI</t>
  </si>
  <si>
    <t>DOCENTI, DOTTORANDI, ASSEGNISTI
In riferimento ai sistemi informatici [Indichi il livello di soddisfazione]</t>
  </si>
  <si>
    <t>PERSONALE TECNICO-AMMINISTRATIVO
In riferimento ai sistemi informatici [Indichi il livello di soddisfazione]</t>
  </si>
  <si>
    <t>STUDENTI
Sei complessivamente soddisfatto della qualità dei servizi informativi?</t>
  </si>
  <si>
    <t>Miglioramento gradimento servizi SUPPORTO ALLA CONTABILITA'</t>
  </si>
  <si>
    <t>PERSONALE TECNICO-AMMINISTRATIVO
In riferimento al supporto alla contabilità [Indichi il livello di soddisfazione]</t>
  </si>
  <si>
    <t>Miglioramento gradimento servizi SUPPORTO ALLA DIDATTICA</t>
  </si>
  <si>
    <t>DOCENTI, DOTTORANDI, ASSEGNISTI
In riferimento al supporto alla didattica [Indichi il livello di soddisfazione]</t>
  </si>
  <si>
    <t>Miglioramento gradimento servizi SUPPORTO ALLA RICERCA</t>
  </si>
  <si>
    <t>DOCENTI, DOTTORANDI, ASSEGNISTI
In riferimento al supporto alla ricerca [Indichi il livello di soddisfazione]</t>
  </si>
  <si>
    <t>Miglioramento gradimento servizi SUPPORTO AL  DOTTORATO DI RICERCA</t>
  </si>
  <si>
    <t>DOCENTI, DOTTORANDI, ASSEGNISTI
In riferimento al supporto amministrativo ricevuto al dottorato di ricerca [Indichi il livello di soddisfazione]</t>
  </si>
  <si>
    <t>DOCENTI, DOTTORANDI, ASSEGNISTI
In riferimento al supporto alla gestione dei tirocini obbligatori e non obbligatori  [Indichi il livello di soddisfazione]</t>
  </si>
  <si>
    <t>DOCENTI, DOTTORANDI, ASSEGNISTI
 In riferimento alla valorizzazione della ricerca (spin-off, brevetti, contratti di sviluppo)  [Indichi il livello di soddisfazione]</t>
  </si>
  <si>
    <t>Miglioramento gradimento servizi WELFARE</t>
  </si>
  <si>
    <t>PERSONALE TECNICO-AMMINISTRATIVO
In riferimento al supporto ricevuto nell'erogazione dei servizi di welfare (sussidi, assegni familiari, pensioni, esenzioni…) [Indichi il livello di soddisfazione]</t>
  </si>
  <si>
    <t>MEDIA</t>
  </si>
  <si>
    <t>TARGET</t>
  </si>
  <si>
    <t>RISULTATO NORMALIZZATO SU BASE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</si>
</sst>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trike/>
      <sz val="10"/>
      <name val="Arial"/>
      <family val="2"/>
    </font>
    <font>
      <strike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 applyAlignment="1">
      <alignment vertical="center" wrapText="1"/>
    </xf>
    <xf numFmtId="0" fontId="1" fillId="0" borderId="1" xfId="3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2" fontId="1" fillId="0" borderId="1" xfId="3" applyNumberFormat="1" applyBorder="1" applyAlignment="1">
      <alignment horizontal="center" vertical="center" wrapText="1"/>
    </xf>
    <xf numFmtId="0" fontId="8" fillId="0" borderId="1" xfId="4" applyBorder="1" applyAlignment="1">
      <alignment vertical="center" wrapText="1"/>
    </xf>
    <xf numFmtId="0" fontId="8" fillId="0" borderId="1" xfId="4" applyBorder="1" applyAlignment="1">
      <alignment horizontal="center" vertical="center"/>
    </xf>
    <xf numFmtId="0" fontId="8" fillId="0" borderId="0" xfId="4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0" fillId="0" borderId="4" xfId="0" applyBorder="1"/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/>
    <xf numFmtId="0" fontId="1" fillId="0" borderId="0" xfId="0" applyFont="1" applyAlignment="1">
      <alignment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10" fillId="0" borderId="2" xfId="4" applyFont="1" applyBorder="1" applyAlignment="1">
      <alignment horizontal="center" vertical="center"/>
    </xf>
    <xf numFmtId="0" fontId="8" fillId="0" borderId="3" xfId="4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1" fillId="0" borderId="5" xfId="3" applyFont="1" applyBorder="1" applyAlignment="1">
      <alignment wrapText="1"/>
    </xf>
    <xf numFmtId="2" fontId="11" fillId="0" borderId="5" xfId="3" applyNumberFormat="1" applyFont="1" applyBorder="1" applyAlignment="1">
      <alignment horizontal="center"/>
    </xf>
    <xf numFmtId="0" fontId="12" fillId="0" borderId="5" xfId="4" applyFont="1" applyBorder="1"/>
    <xf numFmtId="0" fontId="12" fillId="0" borderId="5" xfId="4" applyFont="1" applyBorder="1" applyAlignment="1">
      <alignment horizontal="center"/>
    </xf>
    <xf numFmtId="164" fontId="12" fillId="0" borderId="5" xfId="4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3" applyBorder="1" applyAlignment="1">
      <alignment wrapText="1"/>
    </xf>
    <xf numFmtId="0" fontId="1" fillId="0" borderId="3" xfId="3" applyBorder="1" applyAlignment="1">
      <alignment wrapText="1"/>
    </xf>
    <xf numFmtId="2" fontId="10" fillId="0" borderId="1" xfId="4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>
      <alignment vertical="center" wrapText="1"/>
    </xf>
    <xf numFmtId="165" fontId="11" fillId="0" borderId="5" xfId="3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5" fillId="0" borderId="1" xfId="4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/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Collegamento ipertestuale" xfId="1" builtinId="8" hidden="1"/>
    <cellStyle name="Collegamento ipertestuale visitato" xfId="2" builtinId="9" hidden="1"/>
    <cellStyle name="Normale" xfId="0" builtinId="0"/>
    <cellStyle name="Normale 2" xfId="3" xr:uid="{00000000-0005-0000-0000-000003000000}"/>
    <cellStyle name="Normale 3" xfId="4" xr:uid="{00000000-0005-0000-0000-000004000000}"/>
  </cellStyles>
  <dxfs count="0"/>
  <tableStyles count="0" defaultTableStyle="TableStyleMedium9" defaultPivotStyle="PivotStyleMedium7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B971-F232-4C41-9B29-156D444FBF34}">
  <sheetPr>
    <tabColor theme="4"/>
    <pageSetUpPr fitToPage="1"/>
  </sheetPr>
  <dimension ref="A1:N153"/>
  <sheetViews>
    <sheetView topLeftCell="C152" zoomScale="90" zoomScaleNormal="90" zoomScalePageLayoutView="98" workbookViewId="0">
      <selection activeCell="H3" sqref="H3"/>
    </sheetView>
  </sheetViews>
  <sheetFormatPr defaultColWidth="51.28515625" defaultRowHeight="60" customHeight="1"/>
  <cols>
    <col min="1" max="1" width="42.42578125" style="21" customWidth="1"/>
    <col min="2" max="3" width="51.28515625" style="20"/>
    <col min="4" max="8" width="18.7109375" style="22" customWidth="1"/>
    <col min="9" max="9" width="51.28515625" style="33"/>
    <col min="10" max="11" width="51.28515625" style="31"/>
  </cols>
  <sheetData>
    <row r="1" spans="1:14" ht="60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70" t="s">
        <v>9</v>
      </c>
      <c r="K1" s="70" t="s">
        <v>10</v>
      </c>
      <c r="L1" s="27"/>
    </row>
    <row r="2" spans="1:14" ht="60" customHeight="1">
      <c r="A2" s="18" t="s">
        <v>11</v>
      </c>
      <c r="B2" s="18" t="s">
        <v>12</v>
      </c>
      <c r="C2" s="61" t="s">
        <v>13</v>
      </c>
      <c r="D2" s="2">
        <v>4.22</v>
      </c>
      <c r="E2" s="1">
        <v>4.5</v>
      </c>
      <c r="F2" s="1">
        <v>4.43</v>
      </c>
      <c r="G2" s="1">
        <v>3.96</v>
      </c>
      <c r="H2" s="14">
        <v>4.1100000000000003</v>
      </c>
      <c r="I2" s="18" t="s">
        <v>14</v>
      </c>
      <c r="J2" s="18"/>
      <c r="K2" s="28"/>
      <c r="L2" s="26"/>
      <c r="M2" s="23"/>
      <c r="N2" s="23"/>
    </row>
    <row r="3" spans="1:14" ht="60" customHeight="1">
      <c r="A3" s="13" t="s">
        <v>11</v>
      </c>
      <c r="B3" s="13" t="s">
        <v>12</v>
      </c>
      <c r="C3" s="61" t="s">
        <v>13</v>
      </c>
      <c r="D3" s="1">
        <v>4.22</v>
      </c>
      <c r="E3" s="1">
        <v>4.5</v>
      </c>
      <c r="F3" s="1">
        <v>4.43</v>
      </c>
      <c r="G3" s="1">
        <v>3.96</v>
      </c>
      <c r="H3" s="14">
        <v>4.1100000000000003</v>
      </c>
      <c r="I3" s="15" t="s">
        <v>15</v>
      </c>
      <c r="J3" s="28" t="s">
        <v>16</v>
      </c>
      <c r="K3" s="28" t="s">
        <v>17</v>
      </c>
      <c r="M3" s="23"/>
      <c r="N3" s="23"/>
    </row>
    <row r="4" spans="1:14" ht="63.75" customHeight="1">
      <c r="A4" s="18" t="s">
        <v>11</v>
      </c>
      <c r="B4" s="18" t="s">
        <v>12</v>
      </c>
      <c r="C4" s="61" t="s">
        <v>13</v>
      </c>
      <c r="D4" s="2">
        <v>4.22</v>
      </c>
      <c r="E4" s="1">
        <v>4.5</v>
      </c>
      <c r="F4" s="1">
        <v>4.43</v>
      </c>
      <c r="G4" s="1">
        <v>3.96</v>
      </c>
      <c r="H4" s="14">
        <v>4.1100000000000003</v>
      </c>
      <c r="I4" s="18" t="s">
        <v>18</v>
      </c>
      <c r="J4" s="18" t="s">
        <v>19</v>
      </c>
      <c r="K4" s="28" t="s">
        <v>20</v>
      </c>
      <c r="M4" s="23"/>
      <c r="N4" s="23"/>
    </row>
    <row r="5" spans="1:14" ht="62.25" customHeight="1">
      <c r="A5" s="13" t="s">
        <v>11</v>
      </c>
      <c r="B5" s="18" t="s">
        <v>21</v>
      </c>
      <c r="C5" s="18" t="s">
        <v>22</v>
      </c>
      <c r="D5" s="1">
        <v>4.49</v>
      </c>
      <c r="E5" s="1">
        <v>4.4400000000000004</v>
      </c>
      <c r="F5" s="2">
        <v>4.47</v>
      </c>
      <c r="G5" s="2">
        <v>4.62</v>
      </c>
      <c r="H5" s="14">
        <v>4.82</v>
      </c>
      <c r="I5" s="18" t="s">
        <v>14</v>
      </c>
      <c r="J5" s="18"/>
      <c r="K5" s="28"/>
      <c r="L5" s="26"/>
      <c r="M5" s="23"/>
      <c r="N5" s="23"/>
    </row>
    <row r="6" spans="1:14" s="23" customFormat="1" ht="62.25" customHeight="1">
      <c r="A6" s="13" t="s">
        <v>11</v>
      </c>
      <c r="B6" s="18" t="s">
        <v>21</v>
      </c>
      <c r="C6" s="18" t="s">
        <v>22</v>
      </c>
      <c r="D6" s="1">
        <v>4.49</v>
      </c>
      <c r="E6" s="1">
        <v>4.4400000000000004</v>
      </c>
      <c r="F6" s="2">
        <v>4.47</v>
      </c>
      <c r="G6" s="2">
        <v>4.62</v>
      </c>
      <c r="H6" s="14">
        <v>4.82</v>
      </c>
      <c r="I6" s="18" t="s">
        <v>23</v>
      </c>
      <c r="J6" s="18"/>
      <c r="K6" s="28"/>
      <c r="L6"/>
    </row>
    <row r="7" spans="1:14" ht="62.25" customHeight="1">
      <c r="A7" s="13" t="s">
        <v>11</v>
      </c>
      <c r="B7" s="18" t="s">
        <v>21</v>
      </c>
      <c r="C7" s="18" t="s">
        <v>22</v>
      </c>
      <c r="D7" s="1">
        <v>4.49</v>
      </c>
      <c r="E7" s="1">
        <v>4.4400000000000004</v>
      </c>
      <c r="F7" s="2">
        <v>4.47</v>
      </c>
      <c r="G7" s="2">
        <v>4.62</v>
      </c>
      <c r="H7" s="14">
        <v>4.82</v>
      </c>
      <c r="I7" s="18" t="s">
        <v>24</v>
      </c>
      <c r="J7" s="18"/>
      <c r="K7" s="28"/>
      <c r="M7" s="23"/>
      <c r="N7" s="23"/>
    </row>
    <row r="8" spans="1:14" s="23" customFormat="1" ht="62.25" customHeight="1">
      <c r="A8" s="13" t="s">
        <v>11</v>
      </c>
      <c r="B8" s="18" t="s">
        <v>21</v>
      </c>
      <c r="C8" s="18" t="s">
        <v>22</v>
      </c>
      <c r="D8" s="1">
        <v>4.49</v>
      </c>
      <c r="E8" s="1">
        <v>4.4400000000000004</v>
      </c>
      <c r="F8" s="2">
        <v>4.47</v>
      </c>
      <c r="G8" s="2">
        <v>4.62</v>
      </c>
      <c r="H8" s="14">
        <v>4.82</v>
      </c>
      <c r="I8" s="18" t="s">
        <v>25</v>
      </c>
      <c r="J8" s="18"/>
      <c r="K8" s="28"/>
      <c r="L8"/>
    </row>
    <row r="9" spans="1:14" s="23" customFormat="1" ht="62.25" customHeight="1">
      <c r="A9" s="13" t="s">
        <v>11</v>
      </c>
      <c r="B9" s="18" t="s">
        <v>21</v>
      </c>
      <c r="C9" s="18" t="s">
        <v>22</v>
      </c>
      <c r="D9" s="1">
        <v>4.49</v>
      </c>
      <c r="E9" s="1">
        <v>4.4400000000000004</v>
      </c>
      <c r="F9" s="2">
        <v>4.47</v>
      </c>
      <c r="G9" s="2">
        <v>4.62</v>
      </c>
      <c r="H9" s="14">
        <v>4.82</v>
      </c>
      <c r="I9" s="18" t="s">
        <v>26</v>
      </c>
      <c r="J9" s="18"/>
      <c r="K9" s="28"/>
      <c r="L9"/>
    </row>
    <row r="10" spans="1:14" s="23" customFormat="1" ht="86.25" customHeight="1">
      <c r="A10" s="13" t="s">
        <v>11</v>
      </c>
      <c r="B10" s="18" t="s">
        <v>21</v>
      </c>
      <c r="C10" s="18" t="s">
        <v>22</v>
      </c>
      <c r="D10" s="1">
        <v>4.49</v>
      </c>
      <c r="E10" s="1">
        <v>4.4400000000000004</v>
      </c>
      <c r="F10" s="2">
        <v>4.47</v>
      </c>
      <c r="G10" s="2">
        <v>4.62</v>
      </c>
      <c r="H10" s="14">
        <v>4.82</v>
      </c>
      <c r="I10" s="18" t="s">
        <v>27</v>
      </c>
      <c r="J10" s="18" t="s">
        <v>28</v>
      </c>
      <c r="K10" s="28" t="s">
        <v>29</v>
      </c>
      <c r="L10" s="26"/>
      <c r="M10"/>
      <c r="N10"/>
    </row>
    <row r="11" spans="1:14" ht="60" customHeight="1">
      <c r="A11" s="13" t="s">
        <v>11</v>
      </c>
      <c r="B11" s="18" t="s">
        <v>30</v>
      </c>
      <c r="C11" s="18" t="s">
        <v>31</v>
      </c>
      <c r="D11" s="14">
        <v>3.98</v>
      </c>
      <c r="E11" s="14">
        <v>4.32</v>
      </c>
      <c r="F11" s="14">
        <v>4.1100000000000003</v>
      </c>
      <c r="G11" s="14">
        <v>4.1900000000000004</v>
      </c>
      <c r="H11" s="29">
        <v>4.5</v>
      </c>
      <c r="I11" s="18" t="s">
        <v>14</v>
      </c>
      <c r="J11" s="18"/>
      <c r="K11" s="28"/>
      <c r="L11" s="26"/>
    </row>
    <row r="12" spans="1:14" ht="60" customHeight="1">
      <c r="A12" s="13" t="s">
        <v>11</v>
      </c>
      <c r="B12" s="18" t="s">
        <v>30</v>
      </c>
      <c r="C12" s="18" t="s">
        <v>31</v>
      </c>
      <c r="D12" s="14">
        <v>3.98</v>
      </c>
      <c r="E12" s="14">
        <v>4.32</v>
      </c>
      <c r="F12" s="14">
        <v>4.1100000000000003</v>
      </c>
      <c r="G12" s="14">
        <v>4.1900000000000004</v>
      </c>
      <c r="H12" s="29">
        <v>4.5</v>
      </c>
      <c r="I12" s="18" t="s">
        <v>18</v>
      </c>
      <c r="J12" s="18" t="s">
        <v>19</v>
      </c>
      <c r="K12" s="28" t="s">
        <v>32</v>
      </c>
      <c r="L12" s="26"/>
      <c r="M12" s="23"/>
      <c r="N12" s="23"/>
    </row>
    <row r="13" spans="1:14" ht="60" customHeight="1">
      <c r="A13" s="13" t="s">
        <v>11</v>
      </c>
      <c r="B13" s="18" t="s">
        <v>33</v>
      </c>
      <c r="C13" s="18" t="s">
        <v>34</v>
      </c>
      <c r="D13" s="2">
        <v>3.28</v>
      </c>
      <c r="E13" s="2">
        <v>3.52</v>
      </c>
      <c r="F13" s="2">
        <v>3.35</v>
      </c>
      <c r="G13" s="2">
        <v>3.34</v>
      </c>
      <c r="H13" s="17">
        <v>3.37</v>
      </c>
      <c r="I13" s="18" t="s">
        <v>27</v>
      </c>
      <c r="J13" s="18" t="s">
        <v>35</v>
      </c>
      <c r="K13" s="18" t="s">
        <v>36</v>
      </c>
      <c r="L13" s="23"/>
      <c r="M13" s="23"/>
      <c r="N13" s="23"/>
    </row>
    <row r="14" spans="1:14" ht="60" customHeight="1">
      <c r="A14" s="13" t="s">
        <v>11</v>
      </c>
      <c r="B14" s="18" t="s">
        <v>37</v>
      </c>
      <c r="C14" s="18" t="s">
        <v>38</v>
      </c>
      <c r="D14" s="2">
        <v>4.83</v>
      </c>
      <c r="E14" s="57">
        <v>4.7</v>
      </c>
      <c r="F14" s="57">
        <v>4.79</v>
      </c>
      <c r="G14" s="57">
        <v>3.96</v>
      </c>
      <c r="H14" s="17">
        <v>4.79</v>
      </c>
      <c r="I14" s="18" t="s">
        <v>39</v>
      </c>
      <c r="J14" s="18" t="s">
        <v>40</v>
      </c>
      <c r="K14" s="28" t="s">
        <v>41</v>
      </c>
      <c r="L14" s="23"/>
      <c r="M14" s="23"/>
      <c r="N14" s="23"/>
    </row>
    <row r="15" spans="1:14" ht="60" customHeight="1">
      <c r="A15" s="13" t="s">
        <v>11</v>
      </c>
      <c r="B15" s="18" t="s">
        <v>37</v>
      </c>
      <c r="C15" s="61" t="s">
        <v>38</v>
      </c>
      <c r="D15" s="14">
        <v>4.05</v>
      </c>
      <c r="E15" s="56">
        <v>4.1100000000000003</v>
      </c>
      <c r="F15" s="56">
        <v>4.79</v>
      </c>
      <c r="G15" s="56">
        <v>3.96</v>
      </c>
      <c r="H15" s="17">
        <v>4.79</v>
      </c>
      <c r="I15" s="18" t="s">
        <v>39</v>
      </c>
      <c r="J15" s="18" t="s">
        <v>42</v>
      </c>
      <c r="K15" s="18" t="s">
        <v>43</v>
      </c>
      <c r="L15" s="30"/>
    </row>
    <row r="16" spans="1:14" s="23" customFormat="1" ht="42">
      <c r="A16" s="13" t="s">
        <v>11</v>
      </c>
      <c r="B16" s="18" t="s">
        <v>44</v>
      </c>
      <c r="C16" s="18" t="s">
        <v>45</v>
      </c>
      <c r="D16" s="2">
        <v>3.79</v>
      </c>
      <c r="E16" s="2">
        <v>4.38</v>
      </c>
      <c r="F16" s="2">
        <v>4.4400000000000004</v>
      </c>
      <c r="G16" s="2">
        <v>4.2300000000000004</v>
      </c>
      <c r="H16" s="17">
        <v>4.57</v>
      </c>
      <c r="I16" s="18" t="s">
        <v>18</v>
      </c>
      <c r="J16" s="18" t="s">
        <v>46</v>
      </c>
      <c r="K16" s="28" t="s">
        <v>47</v>
      </c>
      <c r="L16"/>
      <c r="M16"/>
      <c r="N16"/>
    </row>
    <row r="17" spans="1:14" ht="60" customHeight="1">
      <c r="A17" s="13" t="s">
        <v>11</v>
      </c>
      <c r="B17" s="13" t="s">
        <v>48</v>
      </c>
      <c r="C17" s="50" t="s">
        <v>49</v>
      </c>
      <c r="D17" s="16">
        <v>4.16</v>
      </c>
      <c r="E17" s="14">
        <v>4.2449999999999992</v>
      </c>
      <c r="F17" s="14">
        <v>4.1900000000000004</v>
      </c>
      <c r="G17" s="14">
        <f>AVERAGE(4.32,4.44)</f>
        <v>4.3800000000000008</v>
      </c>
      <c r="H17" s="14">
        <f>AVERAGE(4.43,4.41)</f>
        <v>4.42</v>
      </c>
      <c r="I17" s="15" t="s">
        <v>15</v>
      </c>
      <c r="J17" s="28" t="s">
        <v>16</v>
      </c>
      <c r="K17" s="18" t="s">
        <v>50</v>
      </c>
    </row>
    <row r="18" spans="1:14" s="23" customFormat="1" ht="56.1">
      <c r="A18" s="13" t="s">
        <v>11</v>
      </c>
      <c r="B18" s="15" t="s">
        <v>51</v>
      </c>
      <c r="C18" s="50" t="s">
        <v>52</v>
      </c>
      <c r="D18" s="17">
        <v>4.3600000000000003</v>
      </c>
      <c r="E18" s="14">
        <v>4.375</v>
      </c>
      <c r="F18" s="29">
        <v>4.5</v>
      </c>
      <c r="G18" s="29">
        <f>AVERAGE(4.52,4.51)</f>
        <v>4.5149999999999997</v>
      </c>
      <c r="H18" s="29">
        <v>4.5</v>
      </c>
      <c r="I18" s="18" t="s">
        <v>27</v>
      </c>
      <c r="J18" s="18" t="s">
        <v>53</v>
      </c>
      <c r="K18" s="28"/>
      <c r="L18"/>
      <c r="M18"/>
      <c r="N18"/>
    </row>
    <row r="19" spans="1:14" ht="60" customHeight="1">
      <c r="A19" s="13" t="s">
        <v>11</v>
      </c>
      <c r="B19" s="13" t="s">
        <v>54</v>
      </c>
      <c r="C19" s="13" t="s">
        <v>55</v>
      </c>
      <c r="D19" s="17">
        <v>4.2699999999999996</v>
      </c>
      <c r="E19" s="17">
        <v>4.17</v>
      </c>
      <c r="F19" s="16">
        <v>4.0999999999999996</v>
      </c>
      <c r="G19" s="16">
        <f>AVERAGE(4.11,3.96)</f>
        <v>4.0350000000000001</v>
      </c>
      <c r="H19" s="16">
        <v>4.07</v>
      </c>
      <c r="I19" s="19" t="s">
        <v>27</v>
      </c>
      <c r="J19" s="28" t="s">
        <v>56</v>
      </c>
      <c r="K19" s="28" t="s">
        <v>57</v>
      </c>
    </row>
    <row r="20" spans="1:14" s="23" customFormat="1" ht="69.95">
      <c r="A20" s="13" t="s">
        <v>11</v>
      </c>
      <c r="B20" s="18" t="s">
        <v>58</v>
      </c>
      <c r="C20" s="50" t="s">
        <v>59</v>
      </c>
      <c r="D20" s="2">
        <v>3.66</v>
      </c>
      <c r="E20" s="2">
        <v>4.01</v>
      </c>
      <c r="F20" s="2">
        <v>3.81</v>
      </c>
      <c r="G20" s="2">
        <v>3.7</v>
      </c>
      <c r="H20" s="16">
        <v>3.8</v>
      </c>
      <c r="I20" s="18" t="s">
        <v>27</v>
      </c>
      <c r="J20" s="28" t="s">
        <v>56</v>
      </c>
      <c r="K20" s="28" t="s">
        <v>60</v>
      </c>
      <c r="M20"/>
      <c r="N20"/>
    </row>
    <row r="21" spans="1:14" s="23" customFormat="1" ht="57.75" customHeight="1">
      <c r="A21" s="18" t="s">
        <v>11</v>
      </c>
      <c r="B21" s="18" t="s">
        <v>58</v>
      </c>
      <c r="C21" s="15" t="s">
        <v>61</v>
      </c>
      <c r="D21" s="14">
        <v>4.03</v>
      </c>
      <c r="E21" s="14">
        <v>3.81</v>
      </c>
      <c r="F21" s="14">
        <v>3.61</v>
      </c>
      <c r="G21" s="14">
        <v>3.49</v>
      </c>
      <c r="H21" s="14">
        <v>3.59</v>
      </c>
      <c r="I21" s="18" t="s">
        <v>27</v>
      </c>
      <c r="J21" s="28" t="s">
        <v>56</v>
      </c>
      <c r="K21" s="28" t="s">
        <v>60</v>
      </c>
      <c r="M21"/>
      <c r="N21"/>
    </row>
    <row r="22" spans="1:14" s="23" customFormat="1" ht="42">
      <c r="A22" s="13" t="s">
        <v>11</v>
      </c>
      <c r="B22" s="18" t="s">
        <v>58</v>
      </c>
      <c r="C22" s="18" t="s">
        <v>62</v>
      </c>
      <c r="D22" s="2">
        <v>4.1100000000000003</v>
      </c>
      <c r="E22" s="2">
        <v>3.84</v>
      </c>
      <c r="F22" s="53">
        <f>AVERAGE(3.8,4.01)</f>
        <v>3.9049999999999998</v>
      </c>
      <c r="G22" s="53">
        <f>AVERAGE(3.93,3.78)</f>
        <v>3.855</v>
      </c>
      <c r="H22" s="53">
        <v>3.99</v>
      </c>
      <c r="I22" s="18" t="s">
        <v>27</v>
      </c>
      <c r="J22" s="28" t="s">
        <v>56</v>
      </c>
      <c r="K22" s="28" t="s">
        <v>60</v>
      </c>
      <c r="M22"/>
      <c r="N22"/>
    </row>
    <row r="23" spans="1:14" s="23" customFormat="1" ht="74.25" customHeight="1">
      <c r="A23" s="13" t="s">
        <v>11</v>
      </c>
      <c r="B23" s="18" t="s">
        <v>63</v>
      </c>
      <c r="C23" s="18" t="s">
        <v>64</v>
      </c>
      <c r="D23" s="29">
        <v>4.05</v>
      </c>
      <c r="E23" s="29">
        <v>4.1399999999999997</v>
      </c>
      <c r="F23" s="29">
        <v>4.1399999999999997</v>
      </c>
      <c r="G23" s="29">
        <f>AVERAGE(4.16,3.97)</f>
        <v>4.0650000000000004</v>
      </c>
      <c r="H23" s="29">
        <v>4.04</v>
      </c>
      <c r="I23" s="18" t="s">
        <v>27</v>
      </c>
      <c r="J23" s="18" t="s">
        <v>28</v>
      </c>
      <c r="K23" s="28" t="s">
        <v>65</v>
      </c>
      <c r="M23"/>
      <c r="N23"/>
    </row>
    <row r="24" spans="1:14" s="23" customFormat="1" ht="84.95" customHeight="1">
      <c r="A24" s="18" t="s">
        <v>11</v>
      </c>
      <c r="B24" s="18" t="s">
        <v>66</v>
      </c>
      <c r="C24" s="18" t="s">
        <v>67</v>
      </c>
      <c r="D24" s="2">
        <v>4.12</v>
      </c>
      <c r="E24" s="2">
        <v>4.1500000000000004</v>
      </c>
      <c r="F24" s="2">
        <v>4.21</v>
      </c>
      <c r="G24" s="2">
        <v>3.98</v>
      </c>
      <c r="H24" s="29">
        <v>4</v>
      </c>
      <c r="I24" s="18" t="s">
        <v>39</v>
      </c>
      <c r="J24" s="18" t="s">
        <v>40</v>
      </c>
      <c r="K24" s="28" t="s">
        <v>68</v>
      </c>
    </row>
    <row r="25" spans="1:14" s="23" customFormat="1" ht="74.25" customHeight="1">
      <c r="A25" s="18" t="s">
        <v>11</v>
      </c>
      <c r="B25" s="18" t="s">
        <v>69</v>
      </c>
      <c r="C25" s="18" t="s">
        <v>70</v>
      </c>
      <c r="D25" s="2">
        <v>3.66</v>
      </c>
      <c r="E25" s="2">
        <v>3.66</v>
      </c>
      <c r="F25" s="2">
        <v>3.84</v>
      </c>
      <c r="G25" s="2">
        <v>3.99</v>
      </c>
      <c r="H25" s="14">
        <v>4.17</v>
      </c>
      <c r="I25" s="18" t="s">
        <v>14</v>
      </c>
      <c r="J25" s="18"/>
      <c r="K25" s="28"/>
      <c r="L25" s="26"/>
    </row>
    <row r="26" spans="1:14" s="24" customFormat="1" ht="74.25" customHeight="1">
      <c r="A26" s="13" t="s">
        <v>11</v>
      </c>
      <c r="B26" s="18" t="s">
        <v>69</v>
      </c>
      <c r="C26" s="18" t="s">
        <v>71</v>
      </c>
      <c r="D26" s="14">
        <v>4.51</v>
      </c>
      <c r="E26" s="14">
        <v>4.87</v>
      </c>
      <c r="F26" s="14">
        <v>4.4400000000000004</v>
      </c>
      <c r="G26" s="14">
        <v>4.42</v>
      </c>
      <c r="H26" s="14">
        <v>4.66</v>
      </c>
      <c r="I26" s="18" t="s">
        <v>14</v>
      </c>
      <c r="J26" s="18"/>
      <c r="K26" s="18"/>
      <c r="L26" s="26"/>
      <c r="M26"/>
      <c r="N26"/>
    </row>
    <row r="27" spans="1:14" ht="74.25" customHeight="1">
      <c r="A27" s="18" t="s">
        <v>11</v>
      </c>
      <c r="B27" s="13" t="s">
        <v>69</v>
      </c>
      <c r="C27" s="18" t="s">
        <v>72</v>
      </c>
      <c r="D27" s="1">
        <v>3.73</v>
      </c>
      <c r="E27" s="1">
        <v>4.07</v>
      </c>
      <c r="F27" s="1">
        <v>3.92</v>
      </c>
      <c r="G27" s="1">
        <v>3.43</v>
      </c>
      <c r="H27" s="14">
        <v>3.66</v>
      </c>
      <c r="I27" s="18" t="s">
        <v>23</v>
      </c>
      <c r="J27" s="18"/>
      <c r="K27" s="28"/>
    </row>
    <row r="28" spans="1:14" ht="70.5" customHeight="1">
      <c r="A28" s="13" t="s">
        <v>11</v>
      </c>
      <c r="B28" s="13" t="s">
        <v>69</v>
      </c>
      <c r="C28" s="18" t="s">
        <v>73</v>
      </c>
      <c r="D28" s="17">
        <v>3.23</v>
      </c>
      <c r="E28" s="17">
        <v>4.32</v>
      </c>
      <c r="F28" s="17">
        <v>3.85</v>
      </c>
      <c r="G28" s="17">
        <v>3.73</v>
      </c>
      <c r="H28" s="17">
        <v>3.95</v>
      </c>
      <c r="I28" s="18" t="s">
        <v>23</v>
      </c>
      <c r="J28" s="28"/>
      <c r="K28" s="28"/>
    </row>
    <row r="29" spans="1:14" ht="60" customHeight="1">
      <c r="A29" s="18" t="s">
        <v>11</v>
      </c>
      <c r="B29" s="18" t="s">
        <v>69</v>
      </c>
      <c r="C29" s="18" t="s">
        <v>72</v>
      </c>
      <c r="D29" s="2">
        <v>3.73</v>
      </c>
      <c r="E29" s="1">
        <v>4.07</v>
      </c>
      <c r="F29" s="1">
        <v>3.92</v>
      </c>
      <c r="G29" s="1">
        <v>3.43</v>
      </c>
      <c r="H29" s="14">
        <v>3.66</v>
      </c>
      <c r="I29" s="18" t="s">
        <v>24</v>
      </c>
      <c r="J29" s="18"/>
      <c r="K29" s="28"/>
    </row>
    <row r="30" spans="1:14" ht="60" customHeight="1">
      <c r="A30" s="18" t="s">
        <v>11</v>
      </c>
      <c r="B30" s="18" t="s">
        <v>69</v>
      </c>
      <c r="C30" s="18" t="s">
        <v>73</v>
      </c>
      <c r="D30" s="14">
        <v>3.23</v>
      </c>
      <c r="E30" s="17">
        <v>4.32</v>
      </c>
      <c r="F30" s="17">
        <v>3.85</v>
      </c>
      <c r="G30" s="17">
        <v>3.73</v>
      </c>
      <c r="H30" s="17">
        <v>3.95</v>
      </c>
      <c r="I30" s="18" t="s">
        <v>24</v>
      </c>
      <c r="J30" s="28"/>
      <c r="K30" s="28"/>
      <c r="M30" s="23"/>
      <c r="N30" s="23"/>
    </row>
    <row r="31" spans="1:14" ht="60" customHeight="1">
      <c r="A31" s="18" t="s">
        <v>11</v>
      </c>
      <c r="B31" s="18" t="s">
        <v>69</v>
      </c>
      <c r="C31" s="18" t="s">
        <v>72</v>
      </c>
      <c r="D31" s="2">
        <v>3.73</v>
      </c>
      <c r="E31" s="1">
        <v>4.07</v>
      </c>
      <c r="F31" s="1">
        <v>3.92</v>
      </c>
      <c r="G31" s="1">
        <v>3.43</v>
      </c>
      <c r="H31" s="14">
        <v>3.66</v>
      </c>
      <c r="I31" s="18" t="s">
        <v>25</v>
      </c>
      <c r="J31" s="18"/>
      <c r="K31" s="28"/>
      <c r="M31" s="23"/>
      <c r="N31" s="23"/>
    </row>
    <row r="32" spans="1:14" ht="60" customHeight="1">
      <c r="A32" s="18" t="s">
        <v>11</v>
      </c>
      <c r="B32" s="18" t="s">
        <v>69</v>
      </c>
      <c r="C32" s="18" t="s">
        <v>73</v>
      </c>
      <c r="D32" s="14">
        <v>3.23</v>
      </c>
      <c r="E32" s="17">
        <v>4.32</v>
      </c>
      <c r="F32" s="17">
        <v>3.85</v>
      </c>
      <c r="G32" s="17">
        <v>3.73</v>
      </c>
      <c r="H32" s="17">
        <v>3.95</v>
      </c>
      <c r="I32" s="18" t="s">
        <v>25</v>
      </c>
      <c r="J32" s="28"/>
      <c r="K32" s="28"/>
      <c r="M32" s="23"/>
      <c r="N32" s="23"/>
    </row>
    <row r="33" spans="1:14" ht="60" customHeight="1">
      <c r="A33" s="18" t="s">
        <v>11</v>
      </c>
      <c r="B33" s="18" t="s">
        <v>69</v>
      </c>
      <c r="C33" s="18" t="s">
        <v>72</v>
      </c>
      <c r="D33" s="2">
        <v>3.73</v>
      </c>
      <c r="E33" s="1">
        <v>4.07</v>
      </c>
      <c r="F33" s="1">
        <v>3.92</v>
      </c>
      <c r="G33" s="1">
        <v>3.43</v>
      </c>
      <c r="H33" s="14">
        <v>3.66</v>
      </c>
      <c r="I33" s="18" t="s">
        <v>26</v>
      </c>
      <c r="J33" s="18"/>
      <c r="K33" s="28"/>
    </row>
    <row r="34" spans="1:14" s="23" customFormat="1" ht="60" customHeight="1">
      <c r="A34" s="13" t="s">
        <v>11</v>
      </c>
      <c r="B34" s="18" t="s">
        <v>69</v>
      </c>
      <c r="C34" s="18" t="s">
        <v>73</v>
      </c>
      <c r="D34" s="14">
        <v>3.23</v>
      </c>
      <c r="E34" s="17">
        <v>4.32</v>
      </c>
      <c r="F34" s="17">
        <v>3.85</v>
      </c>
      <c r="G34" s="17">
        <v>3.73</v>
      </c>
      <c r="H34" s="17">
        <v>3.95</v>
      </c>
      <c r="I34" s="18" t="s">
        <v>26</v>
      </c>
      <c r="J34" s="28"/>
      <c r="K34" s="28"/>
      <c r="L34"/>
      <c r="M34"/>
      <c r="N34"/>
    </row>
    <row r="35" spans="1:14" ht="60" customHeight="1">
      <c r="A35" s="13" t="s">
        <v>11</v>
      </c>
      <c r="B35" s="18" t="s">
        <v>69</v>
      </c>
      <c r="C35" s="18" t="s">
        <v>71</v>
      </c>
      <c r="D35" s="14">
        <v>4.51</v>
      </c>
      <c r="E35" s="14">
        <v>4.87</v>
      </c>
      <c r="F35" s="14">
        <v>4.4400000000000004</v>
      </c>
      <c r="G35" s="14">
        <v>4.42</v>
      </c>
      <c r="H35" s="14">
        <v>4.66</v>
      </c>
      <c r="I35" s="18" t="s">
        <v>15</v>
      </c>
      <c r="J35" s="18" t="s">
        <v>74</v>
      </c>
      <c r="K35" s="18" t="s">
        <v>75</v>
      </c>
      <c r="L35" s="26"/>
      <c r="M35" s="23"/>
      <c r="N35" s="23"/>
    </row>
    <row r="36" spans="1:14" ht="60" customHeight="1">
      <c r="A36" s="18" t="s">
        <v>11</v>
      </c>
      <c r="B36" s="13" t="s">
        <v>69</v>
      </c>
      <c r="C36" s="18" t="s">
        <v>72</v>
      </c>
      <c r="D36" s="1">
        <v>3.73</v>
      </c>
      <c r="E36" s="1">
        <v>4.07</v>
      </c>
      <c r="F36" s="1">
        <v>3.92</v>
      </c>
      <c r="G36" s="1">
        <v>3.43</v>
      </c>
      <c r="H36" s="14">
        <v>3.66</v>
      </c>
      <c r="I36" s="19" t="s">
        <v>27</v>
      </c>
      <c r="J36" s="28" t="s">
        <v>76</v>
      </c>
      <c r="K36" s="28"/>
      <c r="M36" s="23"/>
      <c r="N36" s="23"/>
    </row>
    <row r="37" spans="1:14" ht="60" customHeight="1">
      <c r="A37" s="13" t="s">
        <v>11</v>
      </c>
      <c r="B37" s="13" t="s">
        <v>69</v>
      </c>
      <c r="C37" s="18" t="s">
        <v>73</v>
      </c>
      <c r="D37" s="14">
        <v>3.23</v>
      </c>
      <c r="E37" s="14">
        <v>4.32</v>
      </c>
      <c r="F37" s="17">
        <v>3.85</v>
      </c>
      <c r="G37" s="17">
        <v>3.73</v>
      </c>
      <c r="H37" s="17">
        <v>3.95</v>
      </c>
      <c r="I37" s="19" t="s">
        <v>27</v>
      </c>
      <c r="J37" s="28" t="s">
        <v>76</v>
      </c>
      <c r="K37" s="28"/>
    </row>
    <row r="38" spans="1:14" ht="60" customHeight="1">
      <c r="A38" s="18" t="s">
        <v>11</v>
      </c>
      <c r="B38" s="18" t="s">
        <v>69</v>
      </c>
      <c r="C38" s="18" t="s">
        <v>70</v>
      </c>
      <c r="D38" s="2">
        <v>3.66</v>
      </c>
      <c r="E38" s="2">
        <v>3.66</v>
      </c>
      <c r="F38" s="2">
        <v>3.84</v>
      </c>
      <c r="G38" s="2">
        <v>3.99</v>
      </c>
      <c r="H38" s="14">
        <v>4.17</v>
      </c>
      <c r="I38" s="18" t="s">
        <v>27</v>
      </c>
      <c r="J38" s="18" t="s">
        <v>28</v>
      </c>
      <c r="K38" s="28" t="s">
        <v>77</v>
      </c>
      <c r="L38" s="26"/>
    </row>
    <row r="39" spans="1:14" ht="60" customHeight="1">
      <c r="A39" s="18" t="s">
        <v>11</v>
      </c>
      <c r="B39" s="13" t="s">
        <v>69</v>
      </c>
      <c r="C39" s="18" t="s">
        <v>72</v>
      </c>
      <c r="D39" s="1">
        <v>3.73</v>
      </c>
      <c r="E39" s="1">
        <v>4.07</v>
      </c>
      <c r="F39" s="1">
        <v>3.92</v>
      </c>
      <c r="G39" s="1">
        <v>3.43</v>
      </c>
      <c r="H39" s="14">
        <v>3.66</v>
      </c>
      <c r="I39" s="25" t="s">
        <v>27</v>
      </c>
      <c r="J39" s="18" t="s">
        <v>78</v>
      </c>
      <c r="K39" s="28"/>
      <c r="L39" s="58"/>
    </row>
    <row r="40" spans="1:14" ht="60" customHeight="1">
      <c r="A40" s="13" t="s">
        <v>11</v>
      </c>
      <c r="B40" s="13" t="s">
        <v>69</v>
      </c>
      <c r="C40" s="18" t="s">
        <v>73</v>
      </c>
      <c r="D40" s="17">
        <v>3.23</v>
      </c>
      <c r="E40" s="17">
        <v>4.32</v>
      </c>
      <c r="F40" s="17">
        <v>3.85</v>
      </c>
      <c r="G40" s="17">
        <v>3.73</v>
      </c>
      <c r="H40" s="17">
        <v>3.95</v>
      </c>
      <c r="I40" s="25" t="s">
        <v>27</v>
      </c>
      <c r="J40" s="18" t="s">
        <v>78</v>
      </c>
      <c r="K40" s="28"/>
      <c r="L40" s="58"/>
    </row>
    <row r="41" spans="1:14" ht="60" customHeight="1">
      <c r="A41" s="13" t="s">
        <v>11</v>
      </c>
      <c r="B41" s="13" t="s">
        <v>69</v>
      </c>
      <c r="C41" s="18" t="s">
        <v>79</v>
      </c>
      <c r="D41" s="17">
        <v>3.79</v>
      </c>
      <c r="E41" s="17">
        <v>4.1900000000000004</v>
      </c>
      <c r="F41" s="17">
        <v>3.82</v>
      </c>
      <c r="G41" s="17">
        <v>3.79</v>
      </c>
      <c r="H41" s="17">
        <v>4.47</v>
      </c>
      <c r="I41" s="15" t="s">
        <v>39</v>
      </c>
      <c r="J41" s="18" t="s">
        <v>80</v>
      </c>
      <c r="K41" s="28" t="s">
        <v>81</v>
      </c>
      <c r="L41" s="27"/>
    </row>
    <row r="42" spans="1:14" s="23" customFormat="1" ht="60" customHeight="1">
      <c r="A42" s="18" t="s">
        <v>11</v>
      </c>
      <c r="B42" s="13" t="s">
        <v>69</v>
      </c>
      <c r="C42" s="18" t="s">
        <v>82</v>
      </c>
      <c r="D42" s="1">
        <v>4.03</v>
      </c>
      <c r="E42" s="1">
        <v>4.3</v>
      </c>
      <c r="F42" s="1">
        <v>4.3</v>
      </c>
      <c r="G42" s="1">
        <v>3.92</v>
      </c>
      <c r="H42" s="14">
        <v>3.93</v>
      </c>
      <c r="I42" s="15" t="s">
        <v>39</v>
      </c>
      <c r="J42" s="18" t="s">
        <v>83</v>
      </c>
      <c r="K42" s="28" t="s">
        <v>81</v>
      </c>
      <c r="L42"/>
      <c r="M42"/>
      <c r="N42"/>
    </row>
    <row r="43" spans="1:14" s="23" customFormat="1" ht="60" customHeight="1">
      <c r="A43" s="18" t="s">
        <v>11</v>
      </c>
      <c r="B43" s="18" t="s">
        <v>69</v>
      </c>
      <c r="C43" s="18" t="s">
        <v>84</v>
      </c>
      <c r="D43" s="2">
        <v>4.42</v>
      </c>
      <c r="E43" s="2">
        <v>4.59</v>
      </c>
      <c r="F43" s="2">
        <v>4.32</v>
      </c>
      <c r="G43" s="53">
        <v>4</v>
      </c>
      <c r="H43" s="29">
        <v>4.3</v>
      </c>
      <c r="I43" s="18" t="s">
        <v>39</v>
      </c>
      <c r="J43" s="62" t="s">
        <v>83</v>
      </c>
      <c r="K43" s="28" t="s">
        <v>81</v>
      </c>
      <c r="L43"/>
      <c r="M43"/>
      <c r="N43"/>
    </row>
    <row r="44" spans="1:14" ht="60" customHeight="1">
      <c r="A44" s="18" t="s">
        <v>11</v>
      </c>
      <c r="B44" s="13" t="s">
        <v>69</v>
      </c>
      <c r="C44" s="18" t="s">
        <v>85</v>
      </c>
      <c r="D44" s="1">
        <v>3.71</v>
      </c>
      <c r="E44" s="1">
        <v>3.97</v>
      </c>
      <c r="F44" s="1">
        <v>3.83</v>
      </c>
      <c r="G44" s="1">
        <v>3.25</v>
      </c>
      <c r="H44" s="14">
        <v>3.87</v>
      </c>
      <c r="I44" s="15" t="s">
        <v>39</v>
      </c>
      <c r="J44" s="18" t="s">
        <v>83</v>
      </c>
      <c r="K44" s="28" t="s">
        <v>81</v>
      </c>
    </row>
    <row r="45" spans="1:14" ht="60" customHeight="1">
      <c r="A45" s="13" t="s">
        <v>11</v>
      </c>
      <c r="B45" s="13" t="s">
        <v>69</v>
      </c>
      <c r="C45" s="18" t="s">
        <v>86</v>
      </c>
      <c r="D45" s="17">
        <v>3.73</v>
      </c>
      <c r="E45" s="17">
        <v>4.3899999999999997</v>
      </c>
      <c r="F45" s="17">
        <v>4.3</v>
      </c>
      <c r="G45" s="17">
        <v>4.3</v>
      </c>
      <c r="H45" s="17">
        <v>4.57</v>
      </c>
      <c r="I45" s="15" t="s">
        <v>39</v>
      </c>
      <c r="J45" s="18" t="s">
        <v>83</v>
      </c>
      <c r="K45" s="28" t="s">
        <v>81</v>
      </c>
    </row>
    <row r="46" spans="1:14" s="23" customFormat="1" ht="60" customHeight="1">
      <c r="A46" s="13" t="s">
        <v>11</v>
      </c>
      <c r="B46" s="18" t="s">
        <v>87</v>
      </c>
      <c r="C46" s="63" t="s">
        <v>88</v>
      </c>
      <c r="D46" s="14">
        <v>4.12</v>
      </c>
      <c r="E46" s="17">
        <v>4.1500000000000004</v>
      </c>
      <c r="F46" s="17">
        <v>4.1100000000000003</v>
      </c>
      <c r="G46" s="16">
        <f>AVERAGE(4.15,3.92)</f>
        <v>4.0350000000000001</v>
      </c>
      <c r="H46" s="16">
        <v>4.07</v>
      </c>
      <c r="I46" s="18" t="s">
        <v>14</v>
      </c>
      <c r="J46" s="18" t="s">
        <v>89</v>
      </c>
      <c r="K46" s="28" t="s">
        <v>60</v>
      </c>
      <c r="L46" s="26"/>
      <c r="M46"/>
      <c r="N46"/>
    </row>
    <row r="47" spans="1:14" s="23" customFormat="1" ht="60" customHeight="1">
      <c r="A47" s="13" t="s">
        <v>11</v>
      </c>
      <c r="B47" s="18" t="s">
        <v>87</v>
      </c>
      <c r="C47" s="63" t="s">
        <v>88</v>
      </c>
      <c r="D47" s="14">
        <v>4.12</v>
      </c>
      <c r="E47" s="17">
        <v>4.1500000000000004</v>
      </c>
      <c r="F47" s="17">
        <v>4.1100000000000003</v>
      </c>
      <c r="G47" s="16">
        <f>AVERAGE(4.15,3.92)</f>
        <v>4.0350000000000001</v>
      </c>
      <c r="H47" s="16">
        <v>4.07</v>
      </c>
      <c r="I47" s="18" t="s">
        <v>27</v>
      </c>
      <c r="J47" s="18" t="s">
        <v>28</v>
      </c>
      <c r="K47" s="28" t="s">
        <v>90</v>
      </c>
      <c r="L47" s="26"/>
      <c r="M47"/>
      <c r="N47"/>
    </row>
    <row r="48" spans="1:14" s="23" customFormat="1" ht="60" customHeight="1">
      <c r="A48" s="13" t="s">
        <v>11</v>
      </c>
      <c r="B48" s="13" t="s">
        <v>87</v>
      </c>
      <c r="C48" s="64" t="s">
        <v>88</v>
      </c>
      <c r="D48" s="17">
        <v>4.12</v>
      </c>
      <c r="E48" s="17">
        <v>4.1500000000000004</v>
      </c>
      <c r="F48" s="17">
        <v>4.1100000000000003</v>
      </c>
      <c r="G48" s="16">
        <f>AVERAGE(4.15,3.92)</f>
        <v>4.0350000000000001</v>
      </c>
      <c r="H48" s="16">
        <v>4.07</v>
      </c>
      <c r="I48" s="15" t="s">
        <v>39</v>
      </c>
      <c r="J48" s="18" t="s">
        <v>91</v>
      </c>
      <c r="K48" s="28" t="s">
        <v>60</v>
      </c>
      <c r="L48"/>
      <c r="M48"/>
      <c r="N48"/>
    </row>
    <row r="49" spans="1:14" ht="48.75" customHeight="1">
      <c r="A49" s="18" t="s">
        <v>11</v>
      </c>
      <c r="B49" s="18" t="s">
        <v>92</v>
      </c>
      <c r="C49" s="61" t="s">
        <v>93</v>
      </c>
      <c r="D49" s="2">
        <v>4.28</v>
      </c>
      <c r="E49" s="2">
        <v>4.3499999999999996</v>
      </c>
      <c r="F49" s="2">
        <v>4.63</v>
      </c>
      <c r="G49" s="2">
        <v>4.22</v>
      </c>
      <c r="H49" s="29">
        <v>4.9000000000000004</v>
      </c>
      <c r="I49" s="18" t="s">
        <v>27</v>
      </c>
      <c r="J49" s="18" t="s">
        <v>28</v>
      </c>
      <c r="K49" s="28" t="s">
        <v>94</v>
      </c>
      <c r="L49" s="32"/>
    </row>
    <row r="50" spans="1:14" s="23" customFormat="1" ht="69.75" customHeight="1">
      <c r="A50" s="18" t="s">
        <v>11</v>
      </c>
      <c r="B50" s="18" t="s">
        <v>95</v>
      </c>
      <c r="C50" s="18" t="s">
        <v>96</v>
      </c>
      <c r="D50" s="2">
        <v>3.17</v>
      </c>
      <c r="E50" s="1">
        <v>3.39</v>
      </c>
      <c r="F50" s="45">
        <v>3.31</v>
      </c>
      <c r="G50" s="45">
        <v>3.05</v>
      </c>
      <c r="H50" s="29">
        <v>3.17</v>
      </c>
      <c r="I50" s="18" t="s">
        <v>39</v>
      </c>
      <c r="J50" s="18" t="s">
        <v>97</v>
      </c>
      <c r="K50" s="28" t="s">
        <v>98</v>
      </c>
      <c r="M50"/>
      <c r="N50"/>
    </row>
    <row r="51" spans="1:14" s="23" customFormat="1" ht="69.75" customHeight="1">
      <c r="A51" s="18" t="s">
        <v>11</v>
      </c>
      <c r="B51" s="18" t="s">
        <v>95</v>
      </c>
      <c r="C51" s="18" t="s">
        <v>99</v>
      </c>
      <c r="D51" s="14">
        <v>2.73</v>
      </c>
      <c r="E51" s="17">
        <v>3.41</v>
      </c>
      <c r="F51" s="17">
        <v>3.06</v>
      </c>
      <c r="G51" s="17">
        <v>3.05</v>
      </c>
      <c r="H51" s="17">
        <v>3.34</v>
      </c>
      <c r="I51" s="18" t="s">
        <v>39</v>
      </c>
      <c r="J51" s="18" t="s">
        <v>91</v>
      </c>
      <c r="K51" s="28" t="s">
        <v>81</v>
      </c>
      <c r="M51"/>
      <c r="N51"/>
    </row>
    <row r="52" spans="1:14" s="23" customFormat="1" ht="69.75" customHeight="1">
      <c r="A52" s="18" t="s">
        <v>11</v>
      </c>
      <c r="B52" s="18" t="s">
        <v>100</v>
      </c>
      <c r="C52" s="61" t="s">
        <v>101</v>
      </c>
      <c r="D52" s="2">
        <v>3.91</v>
      </c>
      <c r="E52" s="45">
        <v>4.42</v>
      </c>
      <c r="F52" s="45">
        <v>4.3099999999999996</v>
      </c>
      <c r="G52" s="45">
        <v>4.33</v>
      </c>
      <c r="H52" s="29">
        <v>4.4000000000000004</v>
      </c>
      <c r="I52" s="18" t="s">
        <v>27</v>
      </c>
      <c r="J52" s="28" t="s">
        <v>56</v>
      </c>
      <c r="K52" s="28" t="s">
        <v>102</v>
      </c>
      <c r="M52"/>
      <c r="N52"/>
    </row>
    <row r="53" spans="1:14" ht="84.75" customHeight="1">
      <c r="A53" s="18" t="s">
        <v>11</v>
      </c>
      <c r="B53" s="18" t="s">
        <v>100</v>
      </c>
      <c r="C53" s="61" t="s">
        <v>103</v>
      </c>
      <c r="D53" s="14">
        <v>3.54</v>
      </c>
      <c r="E53" s="17">
        <v>3.89</v>
      </c>
      <c r="F53" s="17">
        <v>4.0199999999999996</v>
      </c>
      <c r="G53" s="17">
        <v>3.86</v>
      </c>
      <c r="H53" s="17">
        <v>4.2300000000000004</v>
      </c>
      <c r="I53" s="18" t="s">
        <v>27</v>
      </c>
      <c r="J53" s="28" t="s">
        <v>56</v>
      </c>
      <c r="K53" s="28" t="s">
        <v>102</v>
      </c>
      <c r="L53" s="23"/>
    </row>
    <row r="54" spans="1:14" ht="69.75" customHeight="1">
      <c r="A54" s="18" t="s">
        <v>11</v>
      </c>
      <c r="B54" s="18" t="s">
        <v>104</v>
      </c>
      <c r="C54" s="18" t="s">
        <v>105</v>
      </c>
      <c r="D54" s="2">
        <v>4.4400000000000004</v>
      </c>
      <c r="E54" s="1">
        <v>4.5999999999999996</v>
      </c>
      <c r="F54" s="1">
        <v>4.9400000000000004</v>
      </c>
      <c r="G54" s="1">
        <v>4.9000000000000004</v>
      </c>
      <c r="H54" s="29">
        <v>4.7699999999999996</v>
      </c>
      <c r="I54" s="18" t="s">
        <v>39</v>
      </c>
      <c r="J54" s="18" t="s">
        <v>42</v>
      </c>
      <c r="K54" s="28" t="s">
        <v>106</v>
      </c>
      <c r="L54" s="23"/>
      <c r="M54" s="23"/>
      <c r="N54" s="23"/>
    </row>
    <row r="55" spans="1:14" ht="69.75" customHeight="1">
      <c r="A55" s="18" t="s">
        <v>11</v>
      </c>
      <c r="B55" s="18" t="s">
        <v>104</v>
      </c>
      <c r="C55" s="18" t="s">
        <v>107</v>
      </c>
      <c r="D55" s="29">
        <v>4</v>
      </c>
      <c r="E55" s="16">
        <v>4.7</v>
      </c>
      <c r="F55" s="16">
        <v>4.2</v>
      </c>
      <c r="G55" s="16">
        <v>4.04</v>
      </c>
      <c r="H55" s="16">
        <v>4.24</v>
      </c>
      <c r="I55" s="18" t="s">
        <v>39</v>
      </c>
      <c r="J55" s="18" t="s">
        <v>42</v>
      </c>
      <c r="K55" s="28" t="s">
        <v>106</v>
      </c>
      <c r="L55" s="23"/>
    </row>
    <row r="56" spans="1:14" s="23" customFormat="1" ht="60" customHeight="1">
      <c r="A56" s="18" t="s">
        <v>11</v>
      </c>
      <c r="B56" s="18" t="s">
        <v>108</v>
      </c>
      <c r="C56" s="61" t="s">
        <v>109</v>
      </c>
      <c r="D56" s="2">
        <v>3.38</v>
      </c>
      <c r="E56" s="2">
        <v>4.12</v>
      </c>
      <c r="F56" s="2">
        <v>3.45</v>
      </c>
      <c r="G56" s="2">
        <v>3.42</v>
      </c>
      <c r="H56" s="29">
        <v>3.43</v>
      </c>
      <c r="I56" s="18" t="s">
        <v>14</v>
      </c>
      <c r="J56" s="18"/>
      <c r="K56" s="28" t="s">
        <v>110</v>
      </c>
      <c r="L56" s="26"/>
      <c r="M56"/>
      <c r="N56"/>
    </row>
    <row r="57" spans="1:14" s="23" customFormat="1" ht="93" customHeight="1">
      <c r="A57" s="18" t="s">
        <v>11</v>
      </c>
      <c r="B57" s="18" t="s">
        <v>108</v>
      </c>
      <c r="C57" s="18" t="s">
        <v>111</v>
      </c>
      <c r="D57" s="14">
        <v>3.31</v>
      </c>
      <c r="E57" s="14">
        <v>3.9</v>
      </c>
      <c r="F57" s="14">
        <v>3.5</v>
      </c>
      <c r="G57" s="14">
        <v>3.43</v>
      </c>
      <c r="H57" s="14">
        <v>3.45</v>
      </c>
      <c r="I57" s="18" t="s">
        <v>14</v>
      </c>
      <c r="J57" s="18"/>
      <c r="K57" s="28" t="s">
        <v>110</v>
      </c>
      <c r="L57" s="26"/>
      <c r="M57"/>
      <c r="N57"/>
    </row>
    <row r="58" spans="1:14" ht="93" customHeight="1">
      <c r="A58" s="18" t="s">
        <v>11</v>
      </c>
      <c r="B58" s="13" t="s">
        <v>108</v>
      </c>
      <c r="C58" s="61" t="s">
        <v>112</v>
      </c>
      <c r="D58" s="1">
        <v>3.51</v>
      </c>
      <c r="E58" s="1">
        <v>4.25</v>
      </c>
      <c r="F58" s="1">
        <v>3.78</v>
      </c>
      <c r="G58" s="1">
        <v>3.61</v>
      </c>
      <c r="H58" s="29">
        <v>3.51</v>
      </c>
      <c r="I58" s="18" t="s">
        <v>23</v>
      </c>
      <c r="J58" s="18"/>
      <c r="K58" s="28"/>
    </row>
    <row r="59" spans="1:14" ht="93" customHeight="1">
      <c r="A59" s="13" t="s">
        <v>11</v>
      </c>
      <c r="B59" s="13" t="s">
        <v>108</v>
      </c>
      <c r="C59" s="61" t="s">
        <v>113</v>
      </c>
      <c r="D59" s="17">
        <v>3.38</v>
      </c>
      <c r="E59" s="17">
        <v>3.89</v>
      </c>
      <c r="F59" s="17">
        <v>3.55</v>
      </c>
      <c r="G59" s="17">
        <v>3.58</v>
      </c>
      <c r="H59" s="17">
        <v>3.63</v>
      </c>
      <c r="I59" s="18" t="s">
        <v>23</v>
      </c>
      <c r="J59" s="28"/>
      <c r="K59" s="28"/>
    </row>
    <row r="60" spans="1:14" ht="72.75" customHeight="1">
      <c r="A60" s="18" t="s">
        <v>11</v>
      </c>
      <c r="B60" s="18" t="s">
        <v>108</v>
      </c>
      <c r="C60" s="61" t="s">
        <v>112</v>
      </c>
      <c r="D60" s="2">
        <v>3.51</v>
      </c>
      <c r="E60" s="1">
        <v>4.25</v>
      </c>
      <c r="F60" s="1">
        <v>3.78</v>
      </c>
      <c r="G60" s="1">
        <v>3.61</v>
      </c>
      <c r="H60" s="29">
        <v>3.51</v>
      </c>
      <c r="I60" s="18" t="s">
        <v>24</v>
      </c>
      <c r="J60" s="18"/>
      <c r="K60" s="28"/>
      <c r="M60" s="23"/>
      <c r="N60" s="23"/>
    </row>
    <row r="61" spans="1:14" ht="77.25" customHeight="1">
      <c r="A61" s="18" t="s">
        <v>11</v>
      </c>
      <c r="B61" s="18" t="s">
        <v>108</v>
      </c>
      <c r="C61" s="61" t="s">
        <v>113</v>
      </c>
      <c r="D61" s="14">
        <v>3.38</v>
      </c>
      <c r="E61" s="17">
        <v>3.89</v>
      </c>
      <c r="F61" s="17">
        <v>3.55</v>
      </c>
      <c r="G61" s="17">
        <v>3.58</v>
      </c>
      <c r="H61" s="17">
        <v>3.63</v>
      </c>
      <c r="I61" s="18" t="s">
        <v>24</v>
      </c>
      <c r="J61" s="60"/>
      <c r="K61" s="60"/>
      <c r="M61" s="23"/>
      <c r="N61" s="23"/>
    </row>
    <row r="62" spans="1:14" ht="77.25" customHeight="1">
      <c r="A62" s="18" t="s">
        <v>11</v>
      </c>
      <c r="B62" s="18" t="s">
        <v>108</v>
      </c>
      <c r="C62" s="61" t="s">
        <v>112</v>
      </c>
      <c r="D62" s="2">
        <v>3.51</v>
      </c>
      <c r="E62" s="1">
        <v>4.25</v>
      </c>
      <c r="F62" s="1">
        <v>3.78</v>
      </c>
      <c r="G62" s="1">
        <v>3.61</v>
      </c>
      <c r="H62" s="29">
        <v>3.51</v>
      </c>
      <c r="I62" s="18" t="s">
        <v>25</v>
      </c>
      <c r="J62" s="18"/>
      <c r="K62" s="28"/>
      <c r="M62" s="23"/>
      <c r="N62" s="23"/>
    </row>
    <row r="63" spans="1:14" s="23" customFormat="1" ht="77.25" customHeight="1">
      <c r="A63" s="18" t="s">
        <v>11</v>
      </c>
      <c r="B63" s="18" t="s">
        <v>108</v>
      </c>
      <c r="C63" s="61" t="s">
        <v>113</v>
      </c>
      <c r="D63" s="14">
        <v>3.38</v>
      </c>
      <c r="E63" s="17">
        <v>3.89</v>
      </c>
      <c r="F63" s="17">
        <v>3.55</v>
      </c>
      <c r="G63" s="17">
        <v>3.58</v>
      </c>
      <c r="H63" s="17">
        <v>3.63</v>
      </c>
      <c r="I63" s="18" t="s">
        <v>25</v>
      </c>
      <c r="J63" s="28"/>
      <c r="K63" s="28"/>
      <c r="L63"/>
    </row>
    <row r="64" spans="1:14" s="23" customFormat="1" ht="70.5" customHeight="1">
      <c r="A64" s="18" t="s">
        <v>11</v>
      </c>
      <c r="B64" s="13" t="s">
        <v>108</v>
      </c>
      <c r="C64" s="61" t="s">
        <v>112</v>
      </c>
      <c r="D64" s="1">
        <v>3.51</v>
      </c>
      <c r="E64" s="1">
        <v>4.25</v>
      </c>
      <c r="F64" s="1">
        <v>3.78</v>
      </c>
      <c r="G64" s="1">
        <v>3.61</v>
      </c>
      <c r="H64" s="29">
        <v>3.51</v>
      </c>
      <c r="I64" s="18" t="s">
        <v>26</v>
      </c>
      <c r="J64" s="18"/>
      <c r="K64" s="28"/>
      <c r="L64"/>
    </row>
    <row r="65" spans="1:14" s="23" customFormat="1" ht="60" customHeight="1">
      <c r="A65" s="13" t="s">
        <v>11</v>
      </c>
      <c r="B65" s="13" t="s">
        <v>108</v>
      </c>
      <c r="C65" s="61" t="s">
        <v>113</v>
      </c>
      <c r="D65" s="17">
        <v>3.38</v>
      </c>
      <c r="E65" s="17">
        <v>3.89</v>
      </c>
      <c r="F65" s="17">
        <v>3.55</v>
      </c>
      <c r="G65" s="17">
        <v>3.58</v>
      </c>
      <c r="H65" s="17">
        <v>3.63</v>
      </c>
      <c r="I65" s="18" t="s">
        <v>26</v>
      </c>
      <c r="J65" s="28"/>
      <c r="K65" s="28"/>
      <c r="L65"/>
    </row>
    <row r="66" spans="1:14" ht="94.5" customHeight="1">
      <c r="A66" s="18" t="s">
        <v>11</v>
      </c>
      <c r="B66" s="18" t="s">
        <v>108</v>
      </c>
      <c r="C66" s="61" t="s">
        <v>109</v>
      </c>
      <c r="D66" s="2">
        <v>3.38</v>
      </c>
      <c r="E66" s="2">
        <v>4.12</v>
      </c>
      <c r="F66" s="2">
        <v>3.45</v>
      </c>
      <c r="G66" s="2">
        <v>3.42</v>
      </c>
      <c r="H66" s="29">
        <v>3.43</v>
      </c>
      <c r="I66" s="18" t="s">
        <v>27</v>
      </c>
      <c r="J66" s="18" t="s">
        <v>114</v>
      </c>
      <c r="K66" s="28" t="s">
        <v>110</v>
      </c>
      <c r="L66" s="26"/>
    </row>
    <row r="67" spans="1:14" s="23" customFormat="1" ht="94.5" customHeight="1">
      <c r="A67" s="18" t="s">
        <v>11</v>
      </c>
      <c r="B67" s="18" t="s">
        <v>108</v>
      </c>
      <c r="C67" s="18" t="s">
        <v>111</v>
      </c>
      <c r="D67" s="14">
        <v>3.31</v>
      </c>
      <c r="E67" s="14">
        <v>3.9</v>
      </c>
      <c r="F67" s="14">
        <v>3.5</v>
      </c>
      <c r="G67" s="14">
        <v>3.43</v>
      </c>
      <c r="H67" s="14">
        <v>3.45</v>
      </c>
      <c r="I67" s="18" t="s">
        <v>27</v>
      </c>
      <c r="J67" s="18" t="s">
        <v>114</v>
      </c>
      <c r="K67" s="28" t="s">
        <v>110</v>
      </c>
      <c r="L67" s="26"/>
      <c r="M67"/>
      <c r="N67"/>
    </row>
    <row r="68" spans="1:14" ht="94.5" customHeight="1">
      <c r="A68" s="18" t="s">
        <v>11</v>
      </c>
      <c r="B68" s="15" t="s">
        <v>115</v>
      </c>
      <c r="C68" s="61" t="s">
        <v>116</v>
      </c>
      <c r="D68" s="1">
        <v>3.43</v>
      </c>
      <c r="E68" s="1">
        <v>3.67</v>
      </c>
      <c r="F68" s="1">
        <v>4.0599999999999996</v>
      </c>
      <c r="G68" s="52">
        <v>3.9</v>
      </c>
      <c r="H68" s="54">
        <v>3.9</v>
      </c>
      <c r="I68" s="15" t="s">
        <v>27</v>
      </c>
      <c r="J68" s="18" t="s">
        <v>35</v>
      </c>
      <c r="K68" s="18" t="s">
        <v>117</v>
      </c>
      <c r="L68" s="26"/>
    </row>
    <row r="69" spans="1:14" s="23" customFormat="1" ht="94.5" customHeight="1">
      <c r="A69" s="18" t="s">
        <v>11</v>
      </c>
      <c r="B69" s="18" t="s">
        <v>118</v>
      </c>
      <c r="C69" s="61" t="s">
        <v>119</v>
      </c>
      <c r="D69" s="2">
        <v>3.38</v>
      </c>
      <c r="E69" s="2">
        <v>4.26</v>
      </c>
      <c r="F69" s="2">
        <v>4.54</v>
      </c>
      <c r="G69" s="2">
        <v>3.78</v>
      </c>
      <c r="H69" s="54">
        <v>3.95</v>
      </c>
      <c r="I69" s="18" t="s">
        <v>39</v>
      </c>
      <c r="J69" s="18" t="s">
        <v>40</v>
      </c>
      <c r="K69" s="28" t="s">
        <v>41</v>
      </c>
      <c r="M69"/>
      <c r="N69"/>
    </row>
    <row r="70" spans="1:14" ht="60" customHeight="1">
      <c r="A70" s="18" t="s">
        <v>11</v>
      </c>
      <c r="B70" s="18" t="s">
        <v>120</v>
      </c>
      <c r="C70" s="61" t="s">
        <v>121</v>
      </c>
      <c r="D70" s="2">
        <v>3.45</v>
      </c>
      <c r="E70" s="2">
        <v>4</v>
      </c>
      <c r="F70" s="2">
        <v>4.12</v>
      </c>
      <c r="G70" s="2">
        <v>4.42</v>
      </c>
      <c r="H70" s="54">
        <v>4</v>
      </c>
      <c r="I70" s="18" t="s">
        <v>39</v>
      </c>
      <c r="J70" s="18" t="s">
        <v>40</v>
      </c>
      <c r="K70" s="28" t="s">
        <v>122</v>
      </c>
      <c r="L70" s="23"/>
    </row>
    <row r="71" spans="1:14" ht="73.5" customHeight="1">
      <c r="A71" s="18" t="s">
        <v>11</v>
      </c>
      <c r="B71" s="18" t="s">
        <v>123</v>
      </c>
      <c r="C71" s="61" t="s">
        <v>124</v>
      </c>
      <c r="D71" s="2">
        <v>4.33</v>
      </c>
      <c r="E71" s="2">
        <v>4.72</v>
      </c>
      <c r="F71" s="2">
        <v>4.82</v>
      </c>
      <c r="G71" s="2">
        <v>4.54</v>
      </c>
      <c r="H71" s="55">
        <v>4.6500000000000004</v>
      </c>
      <c r="I71" s="18" t="s">
        <v>14</v>
      </c>
      <c r="J71" s="18"/>
      <c r="K71" s="28"/>
      <c r="L71" s="26"/>
      <c r="M71" s="23"/>
      <c r="N71" s="23"/>
    </row>
    <row r="72" spans="1:14" ht="90" customHeight="1">
      <c r="A72" s="18" t="s">
        <v>11</v>
      </c>
      <c r="B72" s="18" t="s">
        <v>123</v>
      </c>
      <c r="C72" s="61" t="s">
        <v>125</v>
      </c>
      <c r="D72" s="14">
        <v>3.9</v>
      </c>
      <c r="E72" s="14">
        <v>4.6500000000000004</v>
      </c>
      <c r="F72" s="14">
        <v>4.16</v>
      </c>
      <c r="G72" s="14">
        <v>3.86</v>
      </c>
      <c r="H72" s="14">
        <v>4.2300000000000004</v>
      </c>
      <c r="I72" s="18" t="s">
        <v>14</v>
      </c>
      <c r="J72" s="18"/>
      <c r="K72" s="28"/>
      <c r="L72" s="26"/>
      <c r="M72" s="23"/>
      <c r="N72" s="23"/>
    </row>
    <row r="73" spans="1:14" s="24" customFormat="1" ht="60" customHeight="1">
      <c r="A73" s="18" t="s">
        <v>11</v>
      </c>
      <c r="B73" s="18" t="s">
        <v>123</v>
      </c>
      <c r="C73" s="61" t="s">
        <v>124</v>
      </c>
      <c r="D73" s="2">
        <v>4.33</v>
      </c>
      <c r="E73" s="2">
        <v>4.72</v>
      </c>
      <c r="F73" s="2">
        <v>4.82</v>
      </c>
      <c r="G73" s="2">
        <v>4.54</v>
      </c>
      <c r="H73" s="55">
        <v>4.6500000000000004</v>
      </c>
      <c r="I73" s="18" t="s">
        <v>27</v>
      </c>
      <c r="J73" s="18" t="s">
        <v>28</v>
      </c>
      <c r="K73" s="28" t="s">
        <v>126</v>
      </c>
      <c r="L73" s="26"/>
      <c r="M73"/>
      <c r="N73"/>
    </row>
    <row r="74" spans="1:14" s="23" customFormat="1" ht="60" customHeight="1">
      <c r="A74" s="18" t="s">
        <v>11</v>
      </c>
      <c r="B74" s="18" t="s">
        <v>123</v>
      </c>
      <c r="C74" s="61" t="s">
        <v>124</v>
      </c>
      <c r="D74" s="2">
        <v>4.33</v>
      </c>
      <c r="E74" s="2">
        <v>4.72</v>
      </c>
      <c r="F74" s="2">
        <v>4.82</v>
      </c>
      <c r="G74" s="2">
        <v>4.54</v>
      </c>
      <c r="H74" s="55">
        <v>4.6500000000000004</v>
      </c>
      <c r="I74" s="18" t="s">
        <v>27</v>
      </c>
      <c r="J74" s="18" t="s">
        <v>114</v>
      </c>
      <c r="K74" s="28" t="s">
        <v>110</v>
      </c>
      <c r="L74" s="26"/>
      <c r="M74"/>
      <c r="N74"/>
    </row>
    <row r="75" spans="1:14" s="23" customFormat="1" ht="60" customHeight="1">
      <c r="A75" s="18" t="s">
        <v>11</v>
      </c>
      <c r="B75" s="18" t="s">
        <v>123</v>
      </c>
      <c r="C75" s="61" t="s">
        <v>125</v>
      </c>
      <c r="D75" s="14">
        <v>3.9</v>
      </c>
      <c r="E75" s="14">
        <v>4.6500000000000004</v>
      </c>
      <c r="F75" s="14">
        <v>4.16</v>
      </c>
      <c r="G75" s="14">
        <v>3.86</v>
      </c>
      <c r="H75" s="14">
        <v>4.2300000000000004</v>
      </c>
      <c r="I75" s="18" t="s">
        <v>27</v>
      </c>
      <c r="J75" s="18" t="s">
        <v>114</v>
      </c>
      <c r="K75" s="28" t="s">
        <v>110</v>
      </c>
      <c r="L75" s="26"/>
      <c r="M75"/>
      <c r="N75"/>
    </row>
    <row r="76" spans="1:14" ht="60" customHeight="1">
      <c r="A76" s="18" t="s">
        <v>11</v>
      </c>
      <c r="B76" s="18" t="s">
        <v>123</v>
      </c>
      <c r="C76" s="61" t="s">
        <v>124</v>
      </c>
      <c r="D76" s="2">
        <v>4.33</v>
      </c>
      <c r="E76" s="2">
        <v>4.72</v>
      </c>
      <c r="F76" s="2">
        <v>4.82</v>
      </c>
      <c r="G76" s="2">
        <v>4.54</v>
      </c>
      <c r="H76" s="55">
        <v>4.6500000000000004</v>
      </c>
      <c r="I76" s="18" t="s">
        <v>18</v>
      </c>
      <c r="J76" s="18" t="s">
        <v>19</v>
      </c>
      <c r="K76" s="28" t="s">
        <v>60</v>
      </c>
      <c r="L76" s="26"/>
    </row>
    <row r="77" spans="1:14" ht="60" customHeight="1">
      <c r="A77" s="13" t="s">
        <v>11</v>
      </c>
      <c r="B77" s="18" t="s">
        <v>123</v>
      </c>
      <c r="C77" s="61" t="s">
        <v>125</v>
      </c>
      <c r="D77" s="14">
        <v>3.9</v>
      </c>
      <c r="E77" s="14">
        <v>4.6500000000000004</v>
      </c>
      <c r="F77" s="14">
        <v>4.16</v>
      </c>
      <c r="G77" s="14">
        <v>3.86</v>
      </c>
      <c r="H77" s="14">
        <v>4.2300000000000004</v>
      </c>
      <c r="I77" s="18" t="s">
        <v>18</v>
      </c>
      <c r="J77" s="18" t="s">
        <v>19</v>
      </c>
      <c r="K77" s="28" t="s">
        <v>60</v>
      </c>
      <c r="L77" s="26"/>
    </row>
    <row r="78" spans="1:14" ht="60" customHeight="1">
      <c r="A78" s="18" t="s">
        <v>11</v>
      </c>
      <c r="B78" s="18" t="s">
        <v>127</v>
      </c>
      <c r="C78" s="61" t="s">
        <v>128</v>
      </c>
      <c r="D78" s="1">
        <v>3.86</v>
      </c>
      <c r="E78" s="1">
        <v>4.26</v>
      </c>
      <c r="F78" s="1">
        <v>4.34</v>
      </c>
      <c r="G78" s="1">
        <v>4.33</v>
      </c>
      <c r="H78" s="55">
        <v>4.18</v>
      </c>
      <c r="I78" s="18" t="s">
        <v>39</v>
      </c>
      <c r="J78" s="18" t="s">
        <v>40</v>
      </c>
      <c r="K78" s="28" t="s">
        <v>129</v>
      </c>
      <c r="M78" s="23"/>
      <c r="N78" s="23"/>
    </row>
    <row r="79" spans="1:14" ht="60" customHeight="1">
      <c r="A79" s="13" t="s">
        <v>11</v>
      </c>
      <c r="B79" s="13" t="s">
        <v>130</v>
      </c>
      <c r="C79" s="61" t="s">
        <v>131</v>
      </c>
      <c r="D79" s="16">
        <v>4.18</v>
      </c>
      <c r="E79" s="16">
        <v>4.18</v>
      </c>
      <c r="F79" s="16">
        <v>4.2</v>
      </c>
      <c r="G79" s="16">
        <v>4.09</v>
      </c>
      <c r="H79" s="16">
        <v>4.01</v>
      </c>
      <c r="I79" s="15" t="s">
        <v>39</v>
      </c>
      <c r="J79" s="18" t="s">
        <v>40</v>
      </c>
      <c r="K79" s="28" t="s">
        <v>122</v>
      </c>
      <c r="M79" s="23"/>
      <c r="N79" s="23"/>
    </row>
    <row r="80" spans="1:14" ht="60" customHeight="1">
      <c r="A80" s="18" t="s">
        <v>11</v>
      </c>
      <c r="B80" s="13" t="s">
        <v>132</v>
      </c>
      <c r="C80" s="61" t="s">
        <v>133</v>
      </c>
      <c r="D80" s="1">
        <v>2.62</v>
      </c>
      <c r="E80" s="1">
        <v>2.82</v>
      </c>
      <c r="F80" s="1">
        <v>2.98</v>
      </c>
      <c r="G80" s="1">
        <v>2.6</v>
      </c>
      <c r="H80" s="55">
        <v>2.82</v>
      </c>
      <c r="I80" s="15" t="s">
        <v>39</v>
      </c>
      <c r="J80" s="18" t="s">
        <v>83</v>
      </c>
      <c r="K80" s="28" t="s">
        <v>60</v>
      </c>
      <c r="M80" s="23"/>
      <c r="N80" s="23"/>
    </row>
    <row r="81" spans="1:14" ht="60" customHeight="1">
      <c r="A81" s="13" t="s">
        <v>11</v>
      </c>
      <c r="B81" s="13" t="s">
        <v>132</v>
      </c>
      <c r="C81" s="61" t="s">
        <v>134</v>
      </c>
      <c r="D81" s="17">
        <v>2.99</v>
      </c>
      <c r="E81" s="17">
        <v>3.58</v>
      </c>
      <c r="F81" s="17">
        <v>2.9</v>
      </c>
      <c r="G81" s="17">
        <v>3.15</v>
      </c>
      <c r="H81" s="17">
        <v>3.35</v>
      </c>
      <c r="I81" s="15" t="s">
        <v>39</v>
      </c>
      <c r="J81" s="18" t="s">
        <v>83</v>
      </c>
      <c r="K81" s="28" t="s">
        <v>60</v>
      </c>
      <c r="M81" s="23"/>
      <c r="N81" s="23"/>
    </row>
    <row r="82" spans="1:14" ht="60" customHeight="1">
      <c r="A82" s="18" t="s">
        <v>11</v>
      </c>
      <c r="B82" s="18" t="s">
        <v>135</v>
      </c>
      <c r="C82" s="18" t="s">
        <v>136</v>
      </c>
      <c r="D82" s="14">
        <v>3.97</v>
      </c>
      <c r="E82" s="14">
        <v>4.05</v>
      </c>
      <c r="F82" s="14">
        <v>4.1500000000000004</v>
      </c>
      <c r="G82" s="14">
        <v>4.08</v>
      </c>
      <c r="H82" s="14">
        <v>4.5</v>
      </c>
      <c r="I82" s="18" t="s">
        <v>27</v>
      </c>
      <c r="J82" s="28" t="s">
        <v>28</v>
      </c>
      <c r="K82" s="28" t="s">
        <v>137</v>
      </c>
      <c r="L82" s="49"/>
      <c r="M82" s="23"/>
      <c r="N82" s="23"/>
    </row>
    <row r="83" spans="1:14" ht="75.75" customHeight="1">
      <c r="A83" s="13" t="s">
        <v>11</v>
      </c>
      <c r="B83" s="18" t="s">
        <v>138</v>
      </c>
      <c r="C83" s="18" t="s">
        <v>139</v>
      </c>
      <c r="D83" s="29">
        <v>4.1100000000000003</v>
      </c>
      <c r="E83" s="29">
        <v>4.01</v>
      </c>
      <c r="F83" s="29">
        <v>4.0199999999999996</v>
      </c>
      <c r="G83" s="29">
        <f>AVERAGE(3.86,3.88)</f>
        <v>3.87</v>
      </c>
      <c r="H83" s="29">
        <f>AVERAGE(3.95,3.94)</f>
        <v>3.9450000000000003</v>
      </c>
      <c r="I83" s="18" t="s">
        <v>14</v>
      </c>
      <c r="J83" s="18" t="s">
        <v>89</v>
      </c>
      <c r="K83" s="28"/>
      <c r="L83" s="26"/>
    </row>
    <row r="84" spans="1:14" ht="60" customHeight="1">
      <c r="A84" s="13" t="s">
        <v>11</v>
      </c>
      <c r="B84" s="18" t="s">
        <v>138</v>
      </c>
      <c r="C84" s="18" t="s">
        <v>139</v>
      </c>
      <c r="D84" s="29">
        <v>4.1100000000000003</v>
      </c>
      <c r="E84" s="29">
        <v>4.01</v>
      </c>
      <c r="F84" s="29">
        <v>4.0199999999999996</v>
      </c>
      <c r="G84" s="29">
        <f>AVERAGE(3.86,3.88)</f>
        <v>3.87</v>
      </c>
      <c r="H84" s="29">
        <f>AVERAGE(3.95,3.94)</f>
        <v>3.9450000000000003</v>
      </c>
      <c r="I84" s="18" t="s">
        <v>27</v>
      </c>
      <c r="J84" s="18" t="s">
        <v>28</v>
      </c>
      <c r="K84" s="28" t="s">
        <v>90</v>
      </c>
      <c r="L84" s="26"/>
      <c r="M84" s="23"/>
      <c r="N84" s="23"/>
    </row>
    <row r="85" spans="1:14" s="23" customFormat="1" ht="60" customHeight="1">
      <c r="A85" s="18" t="s">
        <v>11</v>
      </c>
      <c r="B85" s="18" t="s">
        <v>140</v>
      </c>
      <c r="C85" s="61" t="s">
        <v>141</v>
      </c>
      <c r="D85" s="1">
        <v>3.43</v>
      </c>
      <c r="E85" s="1">
        <v>3.48</v>
      </c>
      <c r="F85" s="1">
        <v>4.03</v>
      </c>
      <c r="G85" s="1">
        <v>4.04</v>
      </c>
      <c r="H85" s="55">
        <v>3.88</v>
      </c>
      <c r="I85" s="18" t="s">
        <v>23</v>
      </c>
      <c r="J85" s="18"/>
      <c r="K85" s="28"/>
      <c r="L85" s="24"/>
      <c r="M85"/>
      <c r="N85"/>
    </row>
    <row r="86" spans="1:14" ht="81.75" customHeight="1">
      <c r="A86" s="18" t="s">
        <v>11</v>
      </c>
      <c r="B86" s="18" t="s">
        <v>140</v>
      </c>
      <c r="C86" s="61" t="s">
        <v>141</v>
      </c>
      <c r="D86" s="2">
        <v>3.43</v>
      </c>
      <c r="E86" s="1">
        <v>3.48</v>
      </c>
      <c r="F86" s="1">
        <v>4.03</v>
      </c>
      <c r="G86" s="1">
        <v>4.04</v>
      </c>
      <c r="H86" s="55">
        <v>3.88</v>
      </c>
      <c r="I86" s="18" t="s">
        <v>24</v>
      </c>
      <c r="J86" s="18"/>
      <c r="K86" s="28"/>
      <c r="L86" s="58"/>
      <c r="M86" s="23"/>
      <c r="N86" s="23"/>
    </row>
    <row r="87" spans="1:14" ht="81.75" customHeight="1">
      <c r="A87" s="18" t="s">
        <v>11</v>
      </c>
      <c r="B87" s="18" t="s">
        <v>140</v>
      </c>
      <c r="C87" s="61" t="s">
        <v>141</v>
      </c>
      <c r="D87" s="2">
        <v>3.43</v>
      </c>
      <c r="E87" s="1">
        <v>3.48</v>
      </c>
      <c r="F87" s="1">
        <v>4.03</v>
      </c>
      <c r="G87" s="1">
        <v>4.04</v>
      </c>
      <c r="H87" s="55">
        <v>3.88</v>
      </c>
      <c r="I87" s="18" t="s">
        <v>25</v>
      </c>
      <c r="J87" s="18"/>
      <c r="K87" s="28"/>
      <c r="L87" s="59"/>
    </row>
    <row r="88" spans="1:14" s="23" customFormat="1" ht="81.75" customHeight="1">
      <c r="A88" s="18" t="s">
        <v>11</v>
      </c>
      <c r="B88" s="18" t="s">
        <v>140</v>
      </c>
      <c r="C88" s="61" t="s">
        <v>141</v>
      </c>
      <c r="D88" s="1">
        <v>3.43</v>
      </c>
      <c r="E88" s="1">
        <v>3.48</v>
      </c>
      <c r="F88" s="1">
        <v>4.03</v>
      </c>
      <c r="G88" s="1">
        <v>4.04</v>
      </c>
      <c r="H88" s="55">
        <v>3.88</v>
      </c>
      <c r="I88" s="18" t="s">
        <v>26</v>
      </c>
      <c r="J88" s="18"/>
      <c r="K88" s="28"/>
      <c r="L88" s="24"/>
      <c r="M88"/>
      <c r="N88"/>
    </row>
    <row r="89" spans="1:14" ht="81.75" customHeight="1">
      <c r="A89" s="18" t="s">
        <v>11</v>
      </c>
      <c r="B89" s="18" t="s">
        <v>142</v>
      </c>
      <c r="C89" s="61" t="s">
        <v>143</v>
      </c>
      <c r="D89" s="2">
        <v>3.26</v>
      </c>
      <c r="E89" s="2">
        <v>3.65</v>
      </c>
      <c r="F89" s="2">
        <v>3.71</v>
      </c>
      <c r="G89" s="2">
        <v>4.2300000000000004</v>
      </c>
      <c r="H89" s="55">
        <v>4.46</v>
      </c>
      <c r="I89" s="18" t="s">
        <v>14</v>
      </c>
      <c r="J89" s="18"/>
      <c r="K89" s="28"/>
      <c r="L89" s="26"/>
    </row>
    <row r="90" spans="1:14" ht="60" customHeight="1">
      <c r="A90" s="18" t="s">
        <v>11</v>
      </c>
      <c r="B90" s="13" t="s">
        <v>142</v>
      </c>
      <c r="C90" s="61" t="s">
        <v>143</v>
      </c>
      <c r="D90" s="2">
        <v>3.26</v>
      </c>
      <c r="E90" s="2">
        <v>3.65</v>
      </c>
      <c r="F90" s="2">
        <v>3.71</v>
      </c>
      <c r="G90" s="2">
        <v>4.2300000000000004</v>
      </c>
      <c r="H90" s="55">
        <v>4.46</v>
      </c>
      <c r="I90" s="15" t="s">
        <v>23</v>
      </c>
      <c r="J90" s="18"/>
      <c r="K90" s="28"/>
      <c r="M90" s="24"/>
      <c r="N90" s="24"/>
    </row>
    <row r="91" spans="1:14" s="23" customFormat="1" ht="60" customHeight="1">
      <c r="A91" s="18" t="s">
        <v>11</v>
      </c>
      <c r="B91" s="18" t="s">
        <v>142</v>
      </c>
      <c r="C91" s="61" t="s">
        <v>143</v>
      </c>
      <c r="D91" s="2">
        <v>3.26</v>
      </c>
      <c r="E91" s="2">
        <v>3.65</v>
      </c>
      <c r="F91" s="2">
        <v>3.71</v>
      </c>
      <c r="G91" s="2">
        <v>4.2300000000000004</v>
      </c>
      <c r="H91" s="55">
        <v>4.46</v>
      </c>
      <c r="I91" s="18" t="s">
        <v>24</v>
      </c>
      <c r="J91" s="18"/>
      <c r="K91" s="28"/>
      <c r="L91"/>
    </row>
    <row r="92" spans="1:14" s="23" customFormat="1" ht="60" customHeight="1">
      <c r="A92" s="18" t="s">
        <v>11</v>
      </c>
      <c r="B92" s="18" t="s">
        <v>142</v>
      </c>
      <c r="C92" s="61" t="s">
        <v>143</v>
      </c>
      <c r="D92" s="2">
        <v>3.26</v>
      </c>
      <c r="E92" s="2">
        <v>3.65</v>
      </c>
      <c r="F92" s="2">
        <v>3.71</v>
      </c>
      <c r="G92" s="2">
        <v>4.2300000000000004</v>
      </c>
      <c r="H92" s="55">
        <v>4.46</v>
      </c>
      <c r="I92" s="18" t="s">
        <v>25</v>
      </c>
      <c r="J92" s="18"/>
      <c r="K92" s="28"/>
      <c r="L92"/>
    </row>
    <row r="93" spans="1:14" s="23" customFormat="1" ht="60" customHeight="1">
      <c r="A93" s="18" t="s">
        <v>11</v>
      </c>
      <c r="B93" s="13" t="s">
        <v>142</v>
      </c>
      <c r="C93" s="61" t="s">
        <v>143</v>
      </c>
      <c r="D93" s="2">
        <v>3.26</v>
      </c>
      <c r="E93" s="2">
        <v>3.65</v>
      </c>
      <c r="F93" s="2">
        <v>3.71</v>
      </c>
      <c r="G93" s="2">
        <v>4.2300000000000004</v>
      </c>
      <c r="H93" s="55">
        <v>4.46</v>
      </c>
      <c r="I93" s="18" t="s">
        <v>26</v>
      </c>
      <c r="J93" s="18"/>
      <c r="K93" s="28"/>
      <c r="L93"/>
    </row>
    <row r="94" spans="1:14" s="23" customFormat="1" ht="60" customHeight="1">
      <c r="A94" s="18" t="s">
        <v>11</v>
      </c>
      <c r="B94" s="18" t="s">
        <v>142</v>
      </c>
      <c r="C94" s="61" t="s">
        <v>143</v>
      </c>
      <c r="D94" s="2">
        <v>3.26</v>
      </c>
      <c r="E94" s="2">
        <v>3.65</v>
      </c>
      <c r="F94" s="2">
        <v>3.71</v>
      </c>
      <c r="G94" s="2">
        <v>4.2300000000000004</v>
      </c>
      <c r="H94" s="55">
        <v>4.46</v>
      </c>
      <c r="I94" s="18" t="s">
        <v>27</v>
      </c>
      <c r="J94" s="18" t="s">
        <v>28</v>
      </c>
      <c r="K94" s="28" t="s">
        <v>77</v>
      </c>
      <c r="L94" s="26"/>
      <c r="M94"/>
      <c r="N94"/>
    </row>
    <row r="95" spans="1:14" s="23" customFormat="1" ht="60" customHeight="1">
      <c r="A95" s="18" t="s">
        <v>11</v>
      </c>
      <c r="B95" s="18" t="s">
        <v>144</v>
      </c>
      <c r="C95" s="18" t="s">
        <v>145</v>
      </c>
      <c r="D95" s="2">
        <v>3.96</v>
      </c>
      <c r="E95" s="2">
        <v>4.2</v>
      </c>
      <c r="F95" s="2">
        <v>4.13</v>
      </c>
      <c r="G95" s="2">
        <v>4.0599999999999996</v>
      </c>
      <c r="H95" s="55">
        <v>4.08</v>
      </c>
      <c r="I95" s="18" t="s">
        <v>23</v>
      </c>
      <c r="J95" s="18"/>
      <c r="K95" s="28"/>
      <c r="M95"/>
      <c r="N95"/>
    </row>
    <row r="96" spans="1:14" s="23" customFormat="1" ht="60" customHeight="1">
      <c r="A96" s="18" t="s">
        <v>11</v>
      </c>
      <c r="B96" s="18" t="s">
        <v>144</v>
      </c>
      <c r="C96" s="18" t="s">
        <v>145</v>
      </c>
      <c r="D96" s="2">
        <v>3.96</v>
      </c>
      <c r="E96" s="2">
        <v>4.2</v>
      </c>
      <c r="F96" s="2">
        <v>4.13</v>
      </c>
      <c r="G96" s="2">
        <v>4.0599999999999996</v>
      </c>
      <c r="H96" s="55">
        <v>4.08</v>
      </c>
      <c r="I96" s="18" t="s">
        <v>24</v>
      </c>
      <c r="J96" s="18"/>
      <c r="K96" s="28"/>
      <c r="L96"/>
      <c r="M96"/>
      <c r="N96"/>
    </row>
    <row r="97" spans="1:14" s="23" customFormat="1" ht="60" customHeight="1">
      <c r="A97" s="18" t="s">
        <v>11</v>
      </c>
      <c r="B97" s="18" t="s">
        <v>144</v>
      </c>
      <c r="C97" s="18" t="s">
        <v>145</v>
      </c>
      <c r="D97" s="2">
        <v>3.96</v>
      </c>
      <c r="E97" s="2">
        <v>4.2</v>
      </c>
      <c r="F97" s="2">
        <v>4.13</v>
      </c>
      <c r="G97" s="2">
        <v>4.0599999999999996</v>
      </c>
      <c r="H97" s="55">
        <v>4.08</v>
      </c>
      <c r="I97" s="18" t="s">
        <v>25</v>
      </c>
      <c r="J97" s="18"/>
      <c r="K97" s="28"/>
      <c r="L97"/>
      <c r="M97"/>
      <c r="N97"/>
    </row>
    <row r="98" spans="1:14" s="23" customFormat="1" ht="60" customHeight="1">
      <c r="A98" s="18" t="s">
        <v>11</v>
      </c>
      <c r="B98" s="18" t="s">
        <v>144</v>
      </c>
      <c r="C98" s="18" t="s">
        <v>145</v>
      </c>
      <c r="D98" s="2">
        <v>3.96</v>
      </c>
      <c r="E98" s="2">
        <v>4.2</v>
      </c>
      <c r="F98" s="2">
        <v>4.13</v>
      </c>
      <c r="G98" s="2">
        <v>4.0599999999999996</v>
      </c>
      <c r="H98" s="55">
        <v>4.08</v>
      </c>
      <c r="I98" s="18" t="s">
        <v>26</v>
      </c>
      <c r="J98" s="18"/>
      <c r="K98" s="28"/>
      <c r="L98"/>
      <c r="M98"/>
      <c r="N98"/>
    </row>
    <row r="99" spans="1:14" s="23" customFormat="1" ht="60" customHeight="1">
      <c r="A99" s="18" t="s">
        <v>11</v>
      </c>
      <c r="B99" s="18" t="s">
        <v>144</v>
      </c>
      <c r="C99" s="18" t="s">
        <v>145</v>
      </c>
      <c r="D99" s="2">
        <v>3.96</v>
      </c>
      <c r="E99" s="2">
        <v>4.2</v>
      </c>
      <c r="F99" s="2">
        <v>4.13</v>
      </c>
      <c r="G99" s="2">
        <v>4.0599999999999996</v>
      </c>
      <c r="H99" s="55">
        <v>4.08</v>
      </c>
      <c r="I99" s="18" t="s">
        <v>18</v>
      </c>
      <c r="J99" s="18" t="s">
        <v>46</v>
      </c>
      <c r="K99" s="28" t="s">
        <v>47</v>
      </c>
      <c r="L99"/>
      <c r="M99"/>
      <c r="N99"/>
    </row>
    <row r="100" spans="1:14" s="23" customFormat="1" ht="60" customHeight="1">
      <c r="A100" s="18" t="s">
        <v>11</v>
      </c>
      <c r="B100" s="18" t="s">
        <v>146</v>
      </c>
      <c r="C100" s="18" t="s">
        <v>147</v>
      </c>
      <c r="D100" s="2">
        <v>3.93</v>
      </c>
      <c r="E100" s="2">
        <v>4.3099999999999996</v>
      </c>
      <c r="F100" s="2" t="s">
        <v>148</v>
      </c>
      <c r="G100" s="2">
        <v>3.5</v>
      </c>
      <c r="H100" s="55">
        <v>3.97</v>
      </c>
      <c r="I100" s="18" t="s">
        <v>15</v>
      </c>
      <c r="J100" s="28" t="s">
        <v>16</v>
      </c>
      <c r="K100" s="18" t="s">
        <v>17</v>
      </c>
      <c r="M100"/>
      <c r="N100"/>
    </row>
    <row r="101" spans="1:14" s="23" customFormat="1" ht="60" customHeight="1">
      <c r="A101" s="13" t="s">
        <v>11</v>
      </c>
      <c r="B101" s="13" t="s">
        <v>149</v>
      </c>
      <c r="C101" s="13" t="s">
        <v>150</v>
      </c>
      <c r="D101" s="14">
        <v>4.1900000000000004</v>
      </c>
      <c r="E101" s="14">
        <v>4.57</v>
      </c>
      <c r="F101" s="14">
        <v>4.46</v>
      </c>
      <c r="G101" s="14">
        <v>4.43</v>
      </c>
      <c r="H101" s="14">
        <v>4.38</v>
      </c>
      <c r="I101" s="19" t="s">
        <v>27</v>
      </c>
      <c r="J101" s="28" t="s">
        <v>56</v>
      </c>
      <c r="K101" s="18" t="s">
        <v>151</v>
      </c>
      <c r="L101"/>
      <c r="M101"/>
      <c r="N101"/>
    </row>
    <row r="102" spans="1:14" s="23" customFormat="1" ht="101.25" customHeight="1">
      <c r="A102" s="18" t="s">
        <v>11</v>
      </c>
      <c r="B102" s="18" t="s">
        <v>152</v>
      </c>
      <c r="C102" s="61" t="s">
        <v>153</v>
      </c>
      <c r="D102" s="2">
        <v>3.02</v>
      </c>
      <c r="E102" s="2">
        <v>3.27</v>
      </c>
      <c r="F102" s="2">
        <v>4.13</v>
      </c>
      <c r="G102" s="2">
        <v>4.03</v>
      </c>
      <c r="H102" s="55">
        <v>3.55</v>
      </c>
      <c r="I102" s="18" t="s">
        <v>27</v>
      </c>
      <c r="J102" s="28" t="s">
        <v>35</v>
      </c>
      <c r="K102" s="28" t="s">
        <v>154</v>
      </c>
    </row>
    <row r="103" spans="1:14" s="23" customFormat="1" ht="60" customHeight="1">
      <c r="A103" s="18" t="s">
        <v>11</v>
      </c>
      <c r="B103" s="18" t="s">
        <v>152</v>
      </c>
      <c r="C103" s="61" t="s">
        <v>153</v>
      </c>
      <c r="D103" s="2">
        <v>3.02</v>
      </c>
      <c r="E103" s="2">
        <v>3.27</v>
      </c>
      <c r="F103" s="2">
        <v>4.13</v>
      </c>
      <c r="G103" s="2">
        <v>4.03</v>
      </c>
      <c r="H103" s="55">
        <v>3.55</v>
      </c>
      <c r="I103" s="18" t="s">
        <v>39</v>
      </c>
      <c r="J103" s="18" t="s">
        <v>42</v>
      </c>
      <c r="K103" s="28" t="s">
        <v>155</v>
      </c>
      <c r="M103"/>
      <c r="N103"/>
    </row>
    <row r="104" spans="1:14" s="23" customFormat="1" ht="60" customHeight="1">
      <c r="A104" s="13" t="s">
        <v>11</v>
      </c>
      <c r="B104" s="18" t="s">
        <v>156</v>
      </c>
      <c r="C104" s="18" t="s">
        <v>157</v>
      </c>
      <c r="D104" s="29">
        <v>4.75</v>
      </c>
      <c r="E104" s="29">
        <v>4.72</v>
      </c>
      <c r="F104" s="29">
        <f>AVERAGE(4.63,4.62)</f>
        <v>4.625</v>
      </c>
      <c r="G104" s="29">
        <f>AVERAGE(4.5,4.54)</f>
        <v>4.5199999999999996</v>
      </c>
      <c r="H104" s="29">
        <f>AVERAGE(4.51,4.55)</f>
        <v>4.5299999999999994</v>
      </c>
      <c r="I104" s="18" t="s">
        <v>14</v>
      </c>
      <c r="J104" s="18"/>
      <c r="K104" s="28"/>
      <c r="L104" s="26"/>
      <c r="M104"/>
      <c r="N104"/>
    </row>
    <row r="105" spans="1:14" s="23" customFormat="1" ht="60" customHeight="1">
      <c r="A105" s="13" t="s">
        <v>11</v>
      </c>
      <c r="B105" s="18" t="s">
        <v>156</v>
      </c>
      <c r="C105" s="18" t="s">
        <v>157</v>
      </c>
      <c r="D105" s="29">
        <v>4.75</v>
      </c>
      <c r="E105" s="29">
        <v>4.72</v>
      </c>
      <c r="F105" s="29">
        <f>AVERAGE(4.63,4.62)</f>
        <v>4.625</v>
      </c>
      <c r="G105" s="29">
        <f>AVERAGE(4.5,4.54)</f>
        <v>4.5199999999999996</v>
      </c>
      <c r="H105" s="29">
        <f>AVERAGE(4.51,4.55)</f>
        <v>4.5299999999999994</v>
      </c>
      <c r="I105" s="18" t="s">
        <v>27</v>
      </c>
      <c r="J105" s="18" t="s">
        <v>28</v>
      </c>
      <c r="K105" s="28" t="s">
        <v>126</v>
      </c>
      <c r="L105" s="26"/>
    </row>
    <row r="106" spans="1:14" ht="60" customHeight="1">
      <c r="A106" s="13" t="s">
        <v>11</v>
      </c>
      <c r="B106" s="18" t="s">
        <v>158</v>
      </c>
      <c r="C106" s="18" t="s">
        <v>159</v>
      </c>
      <c r="D106" s="29">
        <v>4.2</v>
      </c>
      <c r="E106" s="29">
        <v>4.1500000000000004</v>
      </c>
      <c r="F106" s="29">
        <f>AVERAGE(4.16,4.05)</f>
        <v>4.1050000000000004</v>
      </c>
      <c r="G106" s="29">
        <f>AVERAGE(4.04,3.99)</f>
        <v>4.0150000000000006</v>
      </c>
      <c r="H106" s="29">
        <v>4.03</v>
      </c>
      <c r="I106" s="28" t="s">
        <v>14</v>
      </c>
      <c r="J106" s="18"/>
      <c r="K106" s="28"/>
      <c r="L106" s="26"/>
      <c r="M106" s="23"/>
      <c r="N106" s="23"/>
    </row>
    <row r="107" spans="1:14" ht="60" customHeight="1">
      <c r="A107" s="13" t="s">
        <v>11</v>
      </c>
      <c r="B107" s="18" t="s">
        <v>158</v>
      </c>
      <c r="C107" s="18" t="s">
        <v>159</v>
      </c>
      <c r="D107" s="29">
        <v>4.2</v>
      </c>
      <c r="E107" s="29">
        <v>4.1500000000000004</v>
      </c>
      <c r="F107" s="29">
        <f>AVERAGE(4.16,4.05)</f>
        <v>4.1050000000000004</v>
      </c>
      <c r="G107" s="29">
        <f>AVERAGE(4.04,3.99)</f>
        <v>4.0150000000000006</v>
      </c>
      <c r="H107" s="29">
        <v>4.03</v>
      </c>
      <c r="I107" s="28" t="s">
        <v>27</v>
      </c>
      <c r="J107" s="18" t="s">
        <v>114</v>
      </c>
      <c r="K107" s="28" t="s">
        <v>110</v>
      </c>
      <c r="L107" s="26"/>
      <c r="M107" s="23"/>
      <c r="N107" s="23"/>
    </row>
    <row r="108" spans="1:14" ht="60" customHeight="1">
      <c r="A108" s="18" t="s">
        <v>11</v>
      </c>
      <c r="B108" s="18" t="s">
        <v>160</v>
      </c>
      <c r="C108" s="61" t="s">
        <v>161</v>
      </c>
      <c r="D108" s="2">
        <v>4.91</v>
      </c>
      <c r="E108" s="45">
        <v>5.04</v>
      </c>
      <c r="F108" s="45">
        <v>4.9800000000000004</v>
      </c>
      <c r="G108" s="45">
        <v>4.8899999999999997</v>
      </c>
      <c r="H108" s="55">
        <v>4.8899999999999997</v>
      </c>
      <c r="I108" s="18" t="s">
        <v>14</v>
      </c>
      <c r="J108" s="18"/>
      <c r="K108" s="28"/>
      <c r="L108" s="26"/>
      <c r="M108" s="23"/>
      <c r="N108" s="23"/>
    </row>
    <row r="109" spans="1:14" s="23" customFormat="1" ht="75" customHeight="1">
      <c r="A109" s="18" t="s">
        <v>11</v>
      </c>
      <c r="B109" s="18" t="s">
        <v>160</v>
      </c>
      <c r="C109" s="61" t="s">
        <v>162</v>
      </c>
      <c r="D109" s="14">
        <v>4.45</v>
      </c>
      <c r="E109" s="17">
        <v>4.79</v>
      </c>
      <c r="F109" s="17">
        <v>4.58</v>
      </c>
      <c r="G109" s="17">
        <v>4.59</v>
      </c>
      <c r="H109" s="17">
        <v>4.83</v>
      </c>
      <c r="I109" s="18" t="s">
        <v>14</v>
      </c>
      <c r="J109" s="62"/>
      <c r="K109" s="28"/>
      <c r="L109" s="26"/>
    </row>
    <row r="110" spans="1:14" s="23" customFormat="1" ht="98.25" customHeight="1">
      <c r="A110" s="18" t="s">
        <v>11</v>
      </c>
      <c r="B110" s="18" t="s">
        <v>160</v>
      </c>
      <c r="C110" s="61" t="s">
        <v>161</v>
      </c>
      <c r="D110" s="2">
        <v>4.91</v>
      </c>
      <c r="E110" s="45">
        <v>5.04</v>
      </c>
      <c r="F110" s="45">
        <v>4.9800000000000004</v>
      </c>
      <c r="G110" s="45">
        <v>4.8899999999999997</v>
      </c>
      <c r="H110" s="55">
        <v>4.8899999999999997</v>
      </c>
      <c r="I110" s="18" t="s">
        <v>27</v>
      </c>
      <c r="J110" s="18" t="s">
        <v>114</v>
      </c>
      <c r="K110" s="28" t="s">
        <v>110</v>
      </c>
      <c r="L110" s="26"/>
    </row>
    <row r="111" spans="1:14" s="23" customFormat="1" ht="75" customHeight="1">
      <c r="A111" s="18" t="s">
        <v>11</v>
      </c>
      <c r="B111" s="18" t="s">
        <v>160</v>
      </c>
      <c r="C111" s="61" t="s">
        <v>162</v>
      </c>
      <c r="D111" s="14">
        <v>4.45</v>
      </c>
      <c r="E111" s="17">
        <v>4.79</v>
      </c>
      <c r="F111" s="17">
        <v>4.58</v>
      </c>
      <c r="G111" s="17">
        <v>4.59</v>
      </c>
      <c r="H111" s="17">
        <v>4.83</v>
      </c>
      <c r="I111" s="18" t="s">
        <v>27</v>
      </c>
      <c r="J111" s="18" t="s">
        <v>114</v>
      </c>
      <c r="K111" s="28" t="s">
        <v>110</v>
      </c>
      <c r="L111" s="26"/>
    </row>
    <row r="112" spans="1:14" ht="75" customHeight="1">
      <c r="A112" s="18" t="s">
        <v>11</v>
      </c>
      <c r="B112" s="18" t="s">
        <v>163</v>
      </c>
      <c r="C112" s="61" t="s">
        <v>164</v>
      </c>
      <c r="D112" s="2">
        <v>3.81</v>
      </c>
      <c r="E112" s="1">
        <v>4.16</v>
      </c>
      <c r="F112" s="1">
        <v>4.04</v>
      </c>
      <c r="G112" s="1">
        <v>4.1900000000000004</v>
      </c>
      <c r="H112" s="55">
        <v>4.33</v>
      </c>
      <c r="I112" s="18" t="s">
        <v>27</v>
      </c>
      <c r="J112" s="28" t="s">
        <v>27</v>
      </c>
      <c r="K112" s="28" t="s">
        <v>165</v>
      </c>
      <c r="L112" s="23"/>
      <c r="M112" s="23"/>
      <c r="N112" s="23"/>
    </row>
    <row r="113" spans="1:14" ht="72" customHeight="1">
      <c r="A113" s="18" t="s">
        <v>11</v>
      </c>
      <c r="B113" s="18" t="s">
        <v>163</v>
      </c>
      <c r="C113" s="18" t="s">
        <v>166</v>
      </c>
      <c r="D113" s="14">
        <v>3.71</v>
      </c>
      <c r="E113" s="14">
        <v>4.17</v>
      </c>
      <c r="F113" s="14">
        <v>3.96</v>
      </c>
      <c r="G113" s="14">
        <v>3.89</v>
      </c>
      <c r="H113" s="14">
        <v>3.89</v>
      </c>
      <c r="I113" s="18" t="s">
        <v>27</v>
      </c>
      <c r="J113" s="28" t="s">
        <v>27</v>
      </c>
      <c r="K113" s="28" t="s">
        <v>165</v>
      </c>
      <c r="L113" s="23"/>
      <c r="M113" s="23"/>
      <c r="N113" s="23"/>
    </row>
    <row r="114" spans="1:14" ht="78.75" customHeight="1">
      <c r="A114" s="18" t="s">
        <v>11</v>
      </c>
      <c r="B114" s="18" t="s">
        <v>163</v>
      </c>
      <c r="C114" s="61" t="s">
        <v>164</v>
      </c>
      <c r="D114" s="2">
        <v>3.81</v>
      </c>
      <c r="E114" s="1">
        <v>4.16</v>
      </c>
      <c r="F114" s="1">
        <v>4.04</v>
      </c>
      <c r="G114" s="1">
        <v>4.1900000000000004</v>
      </c>
      <c r="H114" s="55">
        <v>4.33</v>
      </c>
      <c r="I114" s="18" t="s">
        <v>27</v>
      </c>
      <c r="J114" s="28" t="s">
        <v>56</v>
      </c>
      <c r="K114" s="28" t="s">
        <v>60</v>
      </c>
      <c r="L114" s="23"/>
      <c r="M114" s="23"/>
      <c r="N114" s="23"/>
    </row>
    <row r="115" spans="1:14" ht="65.25" customHeight="1">
      <c r="A115" s="18" t="s">
        <v>11</v>
      </c>
      <c r="B115" s="18" t="s">
        <v>163</v>
      </c>
      <c r="C115" s="18" t="s">
        <v>166</v>
      </c>
      <c r="D115" s="14">
        <v>3.71</v>
      </c>
      <c r="E115" s="14">
        <v>4.17</v>
      </c>
      <c r="F115" s="14">
        <v>3.96</v>
      </c>
      <c r="G115" s="14">
        <v>3.89</v>
      </c>
      <c r="H115" s="14">
        <v>4.1100000000000003</v>
      </c>
      <c r="I115" s="18" t="s">
        <v>27</v>
      </c>
      <c r="J115" s="28" t="s">
        <v>56</v>
      </c>
      <c r="K115" s="28" t="s">
        <v>60</v>
      </c>
      <c r="L115" s="23"/>
      <c r="M115" s="23"/>
      <c r="N115" s="23"/>
    </row>
    <row r="116" spans="1:14" s="23" customFormat="1" ht="42">
      <c r="A116" s="13" t="s">
        <v>11</v>
      </c>
      <c r="B116" s="18" t="s">
        <v>167</v>
      </c>
      <c r="C116" s="18" t="s">
        <v>168</v>
      </c>
      <c r="D116" s="29">
        <v>3.46</v>
      </c>
      <c r="E116" s="29">
        <v>3.7650000000000001</v>
      </c>
      <c r="F116" s="29">
        <f>AVERAGE(4.09,3.77)</f>
        <v>3.9299999999999997</v>
      </c>
      <c r="G116" s="29">
        <f>AVERAGE(4.1,3.88)</f>
        <v>3.9899999999999998</v>
      </c>
      <c r="H116" s="29">
        <v>4.01</v>
      </c>
      <c r="I116" s="18" t="s">
        <v>14</v>
      </c>
      <c r="J116" s="18"/>
      <c r="K116" s="28"/>
      <c r="L116" s="26"/>
    </row>
    <row r="117" spans="1:14" s="23" customFormat="1" ht="60" customHeight="1">
      <c r="A117" s="13" t="s">
        <v>11</v>
      </c>
      <c r="B117" s="18" t="s">
        <v>167</v>
      </c>
      <c r="C117" s="18" t="s">
        <v>168</v>
      </c>
      <c r="D117" s="29">
        <v>3.46</v>
      </c>
      <c r="E117" s="29">
        <v>3.7650000000000001</v>
      </c>
      <c r="F117" s="29">
        <f>AVERAGE(4.09,3.77)</f>
        <v>3.9299999999999997</v>
      </c>
      <c r="G117" s="29">
        <f>AVERAGE(4.1,3.88)</f>
        <v>3.9899999999999998</v>
      </c>
      <c r="H117" s="29">
        <v>4.01</v>
      </c>
      <c r="I117" s="18" t="s">
        <v>39</v>
      </c>
      <c r="J117" s="18" t="s">
        <v>169</v>
      </c>
      <c r="K117" s="28" t="s">
        <v>170</v>
      </c>
      <c r="L117" s="26"/>
    </row>
    <row r="118" spans="1:14" ht="60" customHeight="1">
      <c r="A118" s="18" t="s">
        <v>11</v>
      </c>
      <c r="B118" s="18" t="s">
        <v>171</v>
      </c>
      <c r="C118" s="18" t="s">
        <v>172</v>
      </c>
      <c r="D118" s="2">
        <v>4.38</v>
      </c>
      <c r="E118" s="1">
        <v>4.53</v>
      </c>
      <c r="F118" s="1" t="s">
        <v>148</v>
      </c>
      <c r="G118" s="1"/>
      <c r="H118" s="1"/>
      <c r="I118" s="18" t="s">
        <v>39</v>
      </c>
      <c r="J118" s="18" t="s">
        <v>173</v>
      </c>
      <c r="K118" s="28" t="s">
        <v>170</v>
      </c>
      <c r="L118" s="23"/>
      <c r="M118" s="23"/>
      <c r="N118" s="23"/>
    </row>
    <row r="119" spans="1:14" ht="60" customHeight="1">
      <c r="A119" s="18" t="s">
        <v>11</v>
      </c>
      <c r="B119" s="18" t="s">
        <v>174</v>
      </c>
      <c r="C119" s="61" t="s">
        <v>175</v>
      </c>
      <c r="D119" s="2">
        <v>2.5499999999999998</v>
      </c>
      <c r="E119" s="1">
        <v>3.41</v>
      </c>
      <c r="F119" s="1">
        <v>3.93</v>
      </c>
      <c r="G119" s="1">
        <v>4.03</v>
      </c>
      <c r="H119" s="55">
        <v>4.12</v>
      </c>
      <c r="I119" s="18" t="s">
        <v>39</v>
      </c>
      <c r="J119" s="18" t="s">
        <v>169</v>
      </c>
      <c r="K119" s="28" t="s">
        <v>170</v>
      </c>
      <c r="M119" s="23"/>
      <c r="N119" s="23"/>
    </row>
    <row r="120" spans="1:14" ht="60" customHeight="1">
      <c r="A120" s="18" t="s">
        <v>11</v>
      </c>
      <c r="B120" s="18" t="s">
        <v>174</v>
      </c>
      <c r="C120" s="18" t="s">
        <v>176</v>
      </c>
      <c r="D120" s="14">
        <v>2.5299999999999998</v>
      </c>
      <c r="E120" s="17">
        <v>3.74</v>
      </c>
      <c r="F120" s="17">
        <v>4.08</v>
      </c>
      <c r="G120" s="17">
        <v>4.08</v>
      </c>
      <c r="H120" s="17">
        <v>4.5199999999999996</v>
      </c>
      <c r="I120" s="18" t="s">
        <v>39</v>
      </c>
      <c r="J120" s="18" t="s">
        <v>169</v>
      </c>
      <c r="K120" s="28" t="s">
        <v>170</v>
      </c>
      <c r="L120" s="26"/>
      <c r="M120" s="23"/>
      <c r="N120" s="23"/>
    </row>
    <row r="121" spans="1:14" s="23" customFormat="1" ht="60" customHeight="1">
      <c r="A121" s="18" t="s">
        <v>11</v>
      </c>
      <c r="B121" s="18" t="s">
        <v>177</v>
      </c>
      <c r="C121" s="61" t="s">
        <v>178</v>
      </c>
      <c r="D121" s="2">
        <v>4.09</v>
      </c>
      <c r="E121" s="1">
        <v>4.24</v>
      </c>
      <c r="F121" s="1">
        <v>4.54</v>
      </c>
      <c r="G121" s="1">
        <v>4.42</v>
      </c>
      <c r="H121" s="54">
        <v>3.8</v>
      </c>
      <c r="I121" s="18" t="s">
        <v>27</v>
      </c>
      <c r="J121" s="18" t="s">
        <v>35</v>
      </c>
      <c r="K121" s="18" t="s">
        <v>179</v>
      </c>
      <c r="L121" s="31"/>
    </row>
    <row r="122" spans="1:14" s="23" customFormat="1" ht="72" customHeight="1">
      <c r="A122" s="18" t="s">
        <v>11</v>
      </c>
      <c r="B122" s="18" t="s">
        <v>177</v>
      </c>
      <c r="C122" s="18" t="s">
        <v>180</v>
      </c>
      <c r="D122" s="14">
        <v>3.48</v>
      </c>
      <c r="E122" s="17">
        <v>4.03</v>
      </c>
      <c r="F122" s="17">
        <v>4.76</v>
      </c>
      <c r="G122" s="17">
        <v>4.8099999999999996</v>
      </c>
      <c r="H122" s="17">
        <v>4.54</v>
      </c>
      <c r="I122" s="18" t="s">
        <v>27</v>
      </c>
      <c r="J122" s="18" t="s">
        <v>35</v>
      </c>
      <c r="K122" s="18" t="s">
        <v>179</v>
      </c>
      <c r="L122" s="31"/>
      <c r="M122"/>
      <c r="N122"/>
    </row>
    <row r="123" spans="1:14" ht="74.25" customHeight="1">
      <c r="A123" s="13" t="s">
        <v>11</v>
      </c>
      <c r="B123" s="18" t="s">
        <v>181</v>
      </c>
      <c r="C123" s="61" t="s">
        <v>182</v>
      </c>
      <c r="D123" s="29">
        <f>AVERAGE(4.11, 3.64,4.34,4.19)</f>
        <v>4.07</v>
      </c>
      <c r="E123" s="29">
        <v>4.03</v>
      </c>
      <c r="F123" s="29">
        <v>4.05</v>
      </c>
      <c r="G123" s="29">
        <v>4.09</v>
      </c>
      <c r="H123" s="29">
        <v>4.12</v>
      </c>
      <c r="I123" s="18" t="s">
        <v>23</v>
      </c>
      <c r="J123" s="18"/>
      <c r="K123" s="28"/>
      <c r="L123" s="26"/>
    </row>
    <row r="124" spans="1:14" ht="60" customHeight="1">
      <c r="A124" s="13" t="s">
        <v>11</v>
      </c>
      <c r="B124" s="18" t="s">
        <v>181</v>
      </c>
      <c r="C124" s="61" t="s">
        <v>182</v>
      </c>
      <c r="D124" s="29">
        <f>AVERAGE(4.11, 3.64,4.34,4.19)</f>
        <v>4.07</v>
      </c>
      <c r="E124" s="29">
        <v>4.03</v>
      </c>
      <c r="F124" s="29">
        <v>4.05</v>
      </c>
      <c r="G124" s="29">
        <v>4.09</v>
      </c>
      <c r="H124" s="29">
        <v>4.12</v>
      </c>
      <c r="I124" s="18" t="s">
        <v>24</v>
      </c>
      <c r="J124" s="18"/>
      <c r="K124" s="28"/>
      <c r="L124" s="26"/>
    </row>
    <row r="125" spans="1:14" ht="74.25" customHeight="1">
      <c r="A125" s="13" t="s">
        <v>11</v>
      </c>
      <c r="B125" s="18" t="s">
        <v>181</v>
      </c>
      <c r="C125" s="61" t="s">
        <v>183</v>
      </c>
      <c r="D125" s="29">
        <f>AVERAGE(4.11, 3.64,4.34,4.19)</f>
        <v>4.07</v>
      </c>
      <c r="E125" s="29">
        <v>4.03</v>
      </c>
      <c r="F125" s="29">
        <v>4.05</v>
      </c>
      <c r="G125" s="29">
        <v>4.09</v>
      </c>
      <c r="H125" s="29">
        <v>4.12</v>
      </c>
      <c r="I125" s="18" t="s">
        <v>25</v>
      </c>
      <c r="J125" s="18"/>
      <c r="K125" s="28"/>
      <c r="L125" s="26"/>
      <c r="M125" s="23"/>
      <c r="N125" s="23"/>
    </row>
    <row r="126" spans="1:14" s="24" customFormat="1" ht="74.25" customHeight="1">
      <c r="A126" s="13" t="s">
        <v>11</v>
      </c>
      <c r="B126" s="18" t="s">
        <v>181</v>
      </c>
      <c r="C126" s="61" t="s">
        <v>182</v>
      </c>
      <c r="D126" s="29">
        <f>AVERAGE(4.11, 3.64,4.34,4.19)</f>
        <v>4.07</v>
      </c>
      <c r="E126" s="29">
        <v>4.03</v>
      </c>
      <c r="F126" s="29">
        <v>4.05</v>
      </c>
      <c r="G126" s="29">
        <v>4.09</v>
      </c>
      <c r="H126" s="29">
        <v>4.12</v>
      </c>
      <c r="I126" s="18" t="s">
        <v>26</v>
      </c>
      <c r="J126" s="18"/>
      <c r="K126" s="28"/>
      <c r="L126" s="26"/>
      <c r="M126" s="23"/>
      <c r="N126" s="23"/>
    </row>
    <row r="127" spans="1:14" ht="60" customHeight="1">
      <c r="A127" s="13" t="s">
        <v>11</v>
      </c>
      <c r="B127" s="18" t="s">
        <v>181</v>
      </c>
      <c r="C127" s="61" t="s">
        <v>182</v>
      </c>
      <c r="D127" s="29">
        <v>4.16</v>
      </c>
      <c r="E127" s="29">
        <v>3.895</v>
      </c>
      <c r="F127" s="29">
        <v>4.05</v>
      </c>
      <c r="G127" s="29">
        <v>4.09</v>
      </c>
      <c r="H127" s="29">
        <v>4.12</v>
      </c>
      <c r="I127" s="18" t="s">
        <v>27</v>
      </c>
      <c r="J127" s="18" t="s">
        <v>76</v>
      </c>
      <c r="K127" s="28"/>
      <c r="L127" s="26"/>
    </row>
    <row r="128" spans="1:14" s="23" customFormat="1" ht="97.5" customHeight="1">
      <c r="A128" s="13" t="s">
        <v>11</v>
      </c>
      <c r="B128" s="18" t="s">
        <v>184</v>
      </c>
      <c r="C128" s="18" t="s">
        <v>185</v>
      </c>
      <c r="D128" s="29">
        <v>4.03</v>
      </c>
      <c r="E128" s="29">
        <v>4.1399999999999997</v>
      </c>
      <c r="F128" s="29">
        <f>AVERAGE(4.18,4.06)</f>
        <v>4.1199999999999992</v>
      </c>
      <c r="G128" s="29">
        <f>AVERAGE(4.07,4.06)</f>
        <v>4.0649999999999995</v>
      </c>
      <c r="H128" s="29">
        <v>4.08</v>
      </c>
      <c r="I128" s="18" t="s">
        <v>27</v>
      </c>
      <c r="J128" s="18" t="s">
        <v>28</v>
      </c>
      <c r="K128" s="28" t="s">
        <v>60</v>
      </c>
      <c r="M128"/>
      <c r="N128"/>
    </row>
    <row r="129" spans="1:14" s="23" customFormat="1" ht="60" customHeight="1">
      <c r="A129" s="13" t="s">
        <v>11</v>
      </c>
      <c r="B129" s="18" t="s">
        <v>186</v>
      </c>
      <c r="C129" s="18" t="s">
        <v>187</v>
      </c>
      <c r="D129" s="29">
        <v>3.88</v>
      </c>
      <c r="E129" s="29">
        <v>3.8650000000000002</v>
      </c>
      <c r="F129" s="29">
        <v>3.95</v>
      </c>
      <c r="G129" s="29">
        <f>AVERAGE(3.97,3.84)</f>
        <v>3.9050000000000002</v>
      </c>
      <c r="H129" s="29">
        <v>3.94</v>
      </c>
      <c r="I129" s="18" t="s">
        <v>27</v>
      </c>
      <c r="J129" s="18" t="s">
        <v>28</v>
      </c>
      <c r="K129" s="28" t="s">
        <v>60</v>
      </c>
    </row>
    <row r="130" spans="1:14" s="23" customFormat="1" ht="107.25" customHeight="1">
      <c r="A130" s="18" t="s">
        <v>11</v>
      </c>
      <c r="B130" s="18" t="s">
        <v>188</v>
      </c>
      <c r="C130" s="15" t="s">
        <v>189</v>
      </c>
      <c r="D130" s="17"/>
      <c r="E130" s="17"/>
      <c r="F130" s="17">
        <f>AVERAGE(3.33,3.29)</f>
        <v>3.31</v>
      </c>
      <c r="G130" s="17">
        <f>AVERAGE(3.34,3.43)</f>
        <v>3.3849999999999998</v>
      </c>
      <c r="H130" s="14">
        <v>3.38</v>
      </c>
      <c r="I130" s="18" t="s">
        <v>18</v>
      </c>
      <c r="J130" s="28" t="s">
        <v>190</v>
      </c>
      <c r="K130" s="28" t="s">
        <v>60</v>
      </c>
      <c r="L130" s="24"/>
    </row>
    <row r="131" spans="1:14" s="23" customFormat="1" ht="83.1" customHeight="1">
      <c r="A131" s="13" t="s">
        <v>11</v>
      </c>
      <c r="B131" s="18" t="s">
        <v>188</v>
      </c>
      <c r="C131" s="18" t="s">
        <v>191</v>
      </c>
      <c r="D131" s="17"/>
      <c r="E131" s="17"/>
      <c r="F131" s="17">
        <v>3.25</v>
      </c>
      <c r="G131" s="17">
        <v>3.37</v>
      </c>
      <c r="H131" s="17">
        <v>3.64</v>
      </c>
      <c r="I131" s="18" t="s">
        <v>18</v>
      </c>
      <c r="J131" s="28" t="s">
        <v>190</v>
      </c>
      <c r="K131" s="28" t="s">
        <v>60</v>
      </c>
      <c r="L131" s="24"/>
    </row>
    <row r="132" spans="1:14" s="23" customFormat="1" ht="60" customHeight="1">
      <c r="A132" s="18" t="s">
        <v>11</v>
      </c>
      <c r="B132" s="18" t="s">
        <v>192</v>
      </c>
      <c r="C132" s="18" t="s">
        <v>193</v>
      </c>
      <c r="D132" s="2">
        <v>3.62</v>
      </c>
      <c r="E132" s="2">
        <v>3.78</v>
      </c>
      <c r="F132" s="2">
        <v>3.54</v>
      </c>
      <c r="G132" s="2">
        <v>3.78</v>
      </c>
      <c r="H132" s="14">
        <v>3.27</v>
      </c>
      <c r="I132" s="18" t="s">
        <v>27</v>
      </c>
      <c r="J132" s="18" t="s">
        <v>35</v>
      </c>
      <c r="K132" s="18" t="s">
        <v>194</v>
      </c>
    </row>
    <row r="133" spans="1:14" s="23" customFormat="1" ht="60" customHeight="1">
      <c r="A133" s="18" t="s">
        <v>11</v>
      </c>
      <c r="B133" s="18" t="s">
        <v>192</v>
      </c>
      <c r="C133" s="18" t="s">
        <v>195</v>
      </c>
      <c r="D133" s="14">
        <v>3.01</v>
      </c>
      <c r="E133" s="14">
        <v>3.58</v>
      </c>
      <c r="F133" s="14">
        <v>3.2</v>
      </c>
      <c r="G133" s="14">
        <v>3.4</v>
      </c>
      <c r="H133" s="14">
        <v>3.26</v>
      </c>
      <c r="I133" s="18" t="s">
        <v>27</v>
      </c>
      <c r="J133" s="18" t="s">
        <v>35</v>
      </c>
      <c r="K133" s="28" t="s">
        <v>194</v>
      </c>
    </row>
    <row r="134" spans="1:14" s="23" customFormat="1" ht="84.75" customHeight="1">
      <c r="A134" s="18" t="s">
        <v>11</v>
      </c>
      <c r="B134" s="18" t="s">
        <v>196</v>
      </c>
      <c r="C134" s="15" t="s">
        <v>197</v>
      </c>
      <c r="D134" s="14">
        <v>3.27</v>
      </c>
      <c r="E134" s="14">
        <v>4</v>
      </c>
      <c r="F134" s="14">
        <v>4.09</v>
      </c>
      <c r="G134" s="14">
        <v>3.78</v>
      </c>
      <c r="H134" s="14">
        <v>4.1900000000000004</v>
      </c>
      <c r="I134" s="18" t="s">
        <v>39</v>
      </c>
      <c r="J134" s="18" t="s">
        <v>198</v>
      </c>
      <c r="K134" s="28" t="s">
        <v>60</v>
      </c>
      <c r="L134" s="24"/>
    </row>
    <row r="135" spans="1:14" ht="60" customHeight="1">
      <c r="A135" s="18" t="s">
        <v>11</v>
      </c>
      <c r="B135" s="13" t="s">
        <v>199</v>
      </c>
      <c r="C135" s="61" t="s">
        <v>200</v>
      </c>
      <c r="D135" s="1">
        <v>3.7</v>
      </c>
      <c r="E135" s="1">
        <v>4.16</v>
      </c>
      <c r="F135" s="1">
        <v>4.18</v>
      </c>
      <c r="G135" s="1">
        <v>4.05</v>
      </c>
      <c r="H135" s="14">
        <v>3.89</v>
      </c>
      <c r="I135" s="18" t="s">
        <v>39</v>
      </c>
      <c r="J135" s="18" t="s">
        <v>40</v>
      </c>
      <c r="K135" s="28" t="s">
        <v>68</v>
      </c>
      <c r="M135" s="23"/>
      <c r="N135" s="23"/>
    </row>
    <row r="136" spans="1:14" ht="60" customHeight="1">
      <c r="A136" s="18" t="s">
        <v>11</v>
      </c>
      <c r="B136" s="18" t="s">
        <v>201</v>
      </c>
      <c r="C136" s="18" t="s">
        <v>202</v>
      </c>
      <c r="D136" s="2">
        <v>3.43</v>
      </c>
      <c r="E136" s="45">
        <v>3.87</v>
      </c>
      <c r="F136" s="45">
        <v>3.83</v>
      </c>
      <c r="G136" s="45">
        <v>3.6</v>
      </c>
      <c r="H136" s="14">
        <v>3.71</v>
      </c>
      <c r="I136" s="18" t="s">
        <v>15</v>
      </c>
      <c r="J136" s="18" t="s">
        <v>203</v>
      </c>
      <c r="K136" s="28"/>
    </row>
    <row r="137" spans="1:14" s="24" customFormat="1" ht="60" customHeight="1">
      <c r="A137" s="13" t="s">
        <v>11</v>
      </c>
      <c r="B137" s="18" t="s">
        <v>201</v>
      </c>
      <c r="C137" s="18" t="s">
        <v>204</v>
      </c>
      <c r="D137" s="14">
        <v>3.02</v>
      </c>
      <c r="E137" s="17">
        <v>3.61</v>
      </c>
      <c r="F137" s="17">
        <v>3.22</v>
      </c>
      <c r="G137" s="17">
        <v>3.22</v>
      </c>
      <c r="H137" s="17">
        <v>2.61</v>
      </c>
      <c r="I137" s="18" t="s">
        <v>15</v>
      </c>
      <c r="J137" s="18" t="s">
        <v>203</v>
      </c>
      <c r="K137" s="28"/>
      <c r="L137"/>
      <c r="M137"/>
      <c r="N137"/>
    </row>
    <row r="138" spans="1:14" s="24" customFormat="1" ht="76.5" customHeight="1">
      <c r="A138" s="18" t="s">
        <v>11</v>
      </c>
      <c r="B138" s="18" t="s">
        <v>205</v>
      </c>
      <c r="C138" s="18" t="s">
        <v>206</v>
      </c>
      <c r="D138" s="2">
        <v>3.67</v>
      </c>
      <c r="E138" s="2">
        <v>3.78</v>
      </c>
      <c r="F138" s="2">
        <v>3.7</v>
      </c>
      <c r="G138" s="2">
        <v>3.38</v>
      </c>
      <c r="H138" s="14">
        <v>4.03</v>
      </c>
      <c r="I138" s="18" t="s">
        <v>15</v>
      </c>
      <c r="J138" s="28" t="s">
        <v>16</v>
      </c>
      <c r="K138" s="18" t="s">
        <v>50</v>
      </c>
      <c r="L138"/>
    </row>
    <row r="139" spans="1:14" s="23" customFormat="1" ht="60" customHeight="1">
      <c r="A139" s="18" t="s">
        <v>11</v>
      </c>
      <c r="B139" s="18" t="s">
        <v>207</v>
      </c>
      <c r="C139" s="18" t="s">
        <v>208</v>
      </c>
      <c r="D139" s="2">
        <v>3.82</v>
      </c>
      <c r="E139" s="45">
        <v>4.33</v>
      </c>
      <c r="F139" s="45">
        <v>4.03</v>
      </c>
      <c r="G139" s="45">
        <v>3.77</v>
      </c>
      <c r="H139" s="14">
        <v>3.82</v>
      </c>
      <c r="I139" s="18" t="s">
        <v>39</v>
      </c>
      <c r="J139" s="18" t="s">
        <v>42</v>
      </c>
      <c r="K139" s="28" t="s">
        <v>155</v>
      </c>
      <c r="M139" s="24"/>
      <c r="N139" s="24"/>
    </row>
    <row r="140" spans="1:14" ht="60" customHeight="1">
      <c r="A140" s="18" t="s">
        <v>11</v>
      </c>
      <c r="B140" s="18" t="s">
        <v>207</v>
      </c>
      <c r="C140" s="18" t="s">
        <v>209</v>
      </c>
      <c r="D140" s="14">
        <v>3.55</v>
      </c>
      <c r="E140" s="17">
        <v>4.26</v>
      </c>
      <c r="F140" s="17">
        <v>4.29</v>
      </c>
      <c r="G140" s="17">
        <v>4.1500000000000004</v>
      </c>
      <c r="H140" s="17">
        <v>4.07</v>
      </c>
      <c r="I140" s="18" t="s">
        <v>39</v>
      </c>
      <c r="J140" s="18" t="s">
        <v>42</v>
      </c>
      <c r="K140" s="28" t="s">
        <v>155</v>
      </c>
      <c r="L140" s="23"/>
      <c r="M140" s="23"/>
      <c r="N140" s="23"/>
    </row>
    <row r="141" spans="1:14" ht="60" customHeight="1">
      <c r="A141" s="18" t="s">
        <v>11</v>
      </c>
      <c r="B141" s="18" t="s">
        <v>210</v>
      </c>
      <c r="C141" s="18" t="s">
        <v>211</v>
      </c>
      <c r="D141" s="2">
        <v>4.22</v>
      </c>
      <c r="E141" s="1">
        <v>4.96</v>
      </c>
      <c r="F141" s="1">
        <v>4.49</v>
      </c>
      <c r="G141" s="1">
        <v>4.4400000000000004</v>
      </c>
      <c r="H141" s="14">
        <v>4.17</v>
      </c>
      <c r="I141" s="18" t="s">
        <v>39</v>
      </c>
      <c r="J141" s="18" t="s">
        <v>42</v>
      </c>
      <c r="K141" s="28" t="s">
        <v>155</v>
      </c>
      <c r="L141" s="23"/>
    </row>
    <row r="142" spans="1:14" ht="60.75" customHeight="1">
      <c r="A142" s="18" t="s">
        <v>11</v>
      </c>
      <c r="B142" s="18" t="s">
        <v>210</v>
      </c>
      <c r="C142" s="18" t="s">
        <v>212</v>
      </c>
      <c r="D142" s="14">
        <v>4.4400000000000004</v>
      </c>
      <c r="E142" s="17">
        <v>4.7699999999999996</v>
      </c>
      <c r="F142" s="17">
        <v>4.5999999999999996</v>
      </c>
      <c r="G142" s="17">
        <v>4.3600000000000003</v>
      </c>
      <c r="H142" s="17">
        <v>4.59</v>
      </c>
      <c r="I142" s="18" t="s">
        <v>39</v>
      </c>
      <c r="J142" s="18" t="s">
        <v>42</v>
      </c>
      <c r="K142" s="28" t="s">
        <v>155</v>
      </c>
      <c r="L142" s="23"/>
    </row>
    <row r="143" spans="1:14" ht="87" customHeight="1">
      <c r="A143" s="18" t="s">
        <v>11</v>
      </c>
      <c r="B143" s="18" t="s">
        <v>213</v>
      </c>
      <c r="C143" s="18" t="s">
        <v>214</v>
      </c>
      <c r="D143" s="29">
        <v>3</v>
      </c>
      <c r="E143" s="29">
        <v>3.89</v>
      </c>
      <c r="F143" s="29">
        <v>4.08</v>
      </c>
      <c r="G143" s="29">
        <v>3.54</v>
      </c>
      <c r="H143" s="29">
        <v>4</v>
      </c>
      <c r="I143" s="18" t="s">
        <v>39</v>
      </c>
      <c r="J143" s="18" t="s">
        <v>198</v>
      </c>
      <c r="K143" s="28" t="s">
        <v>215</v>
      </c>
    </row>
    <row r="144" spans="1:14" ht="60" customHeight="1">
      <c r="A144" s="18" t="s">
        <v>11</v>
      </c>
      <c r="B144" s="18" t="s">
        <v>216</v>
      </c>
      <c r="C144" s="18" t="s">
        <v>217</v>
      </c>
      <c r="D144" s="2">
        <v>4.82</v>
      </c>
      <c r="E144" s="2">
        <v>4.25</v>
      </c>
      <c r="F144" s="2">
        <v>4.68</v>
      </c>
      <c r="G144" s="2">
        <v>4.5999999999999996</v>
      </c>
      <c r="H144" s="14">
        <v>4.4800000000000004</v>
      </c>
      <c r="I144" s="18" t="s">
        <v>23</v>
      </c>
      <c r="J144" s="18"/>
      <c r="K144" s="28"/>
      <c r="L144" s="23"/>
    </row>
    <row r="145" spans="1:12" ht="60" customHeight="1">
      <c r="A145" s="18" t="s">
        <v>11</v>
      </c>
      <c r="B145" s="18" t="s">
        <v>216</v>
      </c>
      <c r="C145" s="18" t="s">
        <v>217</v>
      </c>
      <c r="D145" s="2">
        <v>4.82</v>
      </c>
      <c r="E145" s="2">
        <v>4.25</v>
      </c>
      <c r="F145" s="2">
        <v>4.68</v>
      </c>
      <c r="G145" s="2">
        <v>4.5999999999999996</v>
      </c>
      <c r="H145" s="14">
        <v>4.4800000000000004</v>
      </c>
      <c r="I145" s="18" t="s">
        <v>24</v>
      </c>
      <c r="J145" s="18"/>
      <c r="K145" s="28"/>
      <c r="L145" s="23"/>
    </row>
    <row r="146" spans="1:12" ht="60" customHeight="1">
      <c r="A146" s="18" t="s">
        <v>11</v>
      </c>
      <c r="B146" s="18" t="s">
        <v>216</v>
      </c>
      <c r="C146" s="18" t="s">
        <v>217</v>
      </c>
      <c r="D146" s="2">
        <v>4.82</v>
      </c>
      <c r="E146" s="2">
        <v>4.25</v>
      </c>
      <c r="F146" s="2">
        <v>4.68</v>
      </c>
      <c r="G146" s="2">
        <v>4.5999999999999996</v>
      </c>
      <c r="H146" s="14">
        <v>4.4800000000000004</v>
      </c>
      <c r="I146" s="18" t="s">
        <v>25</v>
      </c>
      <c r="J146" s="18"/>
      <c r="K146" s="28"/>
      <c r="L146" s="23"/>
    </row>
    <row r="147" spans="1:12" ht="60" customHeight="1">
      <c r="A147" s="18" t="s">
        <v>11</v>
      </c>
      <c r="B147" s="18" t="s">
        <v>216</v>
      </c>
      <c r="C147" s="18" t="s">
        <v>217</v>
      </c>
      <c r="D147" s="2">
        <v>4.82</v>
      </c>
      <c r="E147" s="2">
        <v>4.25</v>
      </c>
      <c r="F147" s="2">
        <v>4.68</v>
      </c>
      <c r="G147" s="2">
        <v>4.5999999999999996</v>
      </c>
      <c r="H147" s="14">
        <v>4.4800000000000004</v>
      </c>
      <c r="I147" s="18" t="s">
        <v>26</v>
      </c>
      <c r="J147" s="18"/>
      <c r="K147" s="28"/>
      <c r="L147" s="23"/>
    </row>
    <row r="148" spans="1:12" ht="60" customHeight="1">
      <c r="A148" s="18" t="s">
        <v>11</v>
      </c>
      <c r="B148" s="13" t="s">
        <v>216</v>
      </c>
      <c r="C148" s="18" t="s">
        <v>217</v>
      </c>
      <c r="D148" s="1">
        <v>4.82</v>
      </c>
      <c r="E148" s="1">
        <v>4.25</v>
      </c>
      <c r="F148" s="1">
        <v>4.68</v>
      </c>
      <c r="G148" s="1">
        <v>4.5999999999999996</v>
      </c>
      <c r="H148" s="14">
        <v>4.4800000000000004</v>
      </c>
      <c r="I148" s="15" t="s">
        <v>27</v>
      </c>
      <c r="J148" s="28" t="s">
        <v>56</v>
      </c>
      <c r="K148" s="18" t="s">
        <v>151</v>
      </c>
    </row>
    <row r="149" spans="1:12" ht="60" customHeight="1">
      <c r="A149" s="18" t="s">
        <v>11</v>
      </c>
      <c r="B149" s="13" t="s">
        <v>218</v>
      </c>
      <c r="C149" s="18" t="s">
        <v>219</v>
      </c>
      <c r="D149" s="1">
        <v>3.45</v>
      </c>
      <c r="E149" s="1">
        <v>3.58</v>
      </c>
      <c r="F149" s="1">
        <v>4</v>
      </c>
      <c r="G149" s="1">
        <v>3.39</v>
      </c>
      <c r="H149" s="14">
        <v>3.52</v>
      </c>
      <c r="I149" s="18" t="s">
        <v>39</v>
      </c>
      <c r="J149" s="18" t="s">
        <v>40</v>
      </c>
      <c r="K149" s="18" t="s">
        <v>41</v>
      </c>
    </row>
    <row r="150" spans="1:12" ht="90" customHeight="1">
      <c r="A150" s="18" t="s">
        <v>11</v>
      </c>
      <c r="B150" s="18" t="s">
        <v>220</v>
      </c>
      <c r="C150" s="18" t="s">
        <v>221</v>
      </c>
      <c r="D150" s="14"/>
      <c r="E150" s="14"/>
      <c r="F150" s="14"/>
      <c r="G150" s="14">
        <v>3.41</v>
      </c>
      <c r="H150" s="14">
        <v>3.92</v>
      </c>
      <c r="I150" s="18" t="s">
        <v>27</v>
      </c>
      <c r="J150" s="18" t="s">
        <v>114</v>
      </c>
      <c r="K150" s="28" t="s">
        <v>222</v>
      </c>
      <c r="L150" s="24"/>
    </row>
    <row r="151" spans="1:12" ht="90" customHeight="1">
      <c r="A151" s="18" t="s">
        <v>11</v>
      </c>
      <c r="B151" s="18" t="s">
        <v>223</v>
      </c>
      <c r="C151" s="15" t="s">
        <v>224</v>
      </c>
      <c r="D151" s="14">
        <v>3.17</v>
      </c>
      <c r="E151" s="14">
        <v>3.63</v>
      </c>
      <c r="F151" s="14">
        <v>3.7</v>
      </c>
      <c r="G151" s="14">
        <f>AVERAGE(3.7,3.62)</f>
        <v>3.66</v>
      </c>
      <c r="H151" s="14">
        <v>3.66</v>
      </c>
      <c r="I151" s="18" t="s">
        <v>18</v>
      </c>
      <c r="J151" s="18" t="s">
        <v>46</v>
      </c>
      <c r="K151" s="28" t="s">
        <v>225</v>
      </c>
      <c r="L151" s="24"/>
    </row>
    <row r="152" spans="1:12" ht="90" customHeight="1">
      <c r="A152" s="18" t="s">
        <v>11</v>
      </c>
      <c r="B152" s="18" t="s">
        <v>226</v>
      </c>
      <c r="C152" s="18" t="s">
        <v>227</v>
      </c>
      <c r="D152" s="14">
        <v>2.96</v>
      </c>
      <c r="E152" s="14">
        <v>3.6</v>
      </c>
      <c r="F152" s="14">
        <v>4.16</v>
      </c>
      <c r="G152" s="14">
        <v>3.64</v>
      </c>
      <c r="H152" s="14">
        <v>4.1500000000000004</v>
      </c>
      <c r="I152" s="18" t="s">
        <v>18</v>
      </c>
      <c r="J152" s="18" t="s">
        <v>46</v>
      </c>
      <c r="K152" s="28" t="s">
        <v>225</v>
      </c>
      <c r="L152" s="24"/>
    </row>
    <row r="153" spans="1:12" ht="90" customHeight="1">
      <c r="A153" s="13" t="s">
        <v>11</v>
      </c>
      <c r="B153" s="18" t="s">
        <v>228</v>
      </c>
      <c r="C153" s="18" t="s">
        <v>229</v>
      </c>
      <c r="D153" s="14">
        <v>4.38</v>
      </c>
      <c r="E153" s="14">
        <f>AVERAGE(4.28,4.45)</f>
        <v>4.3650000000000002</v>
      </c>
      <c r="F153" s="14">
        <f>AVERAGE(4.17,4.31)</f>
        <v>4.24</v>
      </c>
      <c r="G153" s="29">
        <f>AVERAGE(4.23,4.36)</f>
        <v>4.2949999999999999</v>
      </c>
      <c r="H153" s="29">
        <v>4.3</v>
      </c>
      <c r="I153" s="18" t="s">
        <v>27</v>
      </c>
      <c r="J153" s="28" t="s">
        <v>28</v>
      </c>
      <c r="K153" s="28" t="s">
        <v>60</v>
      </c>
      <c r="L153" s="23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51181102362204722"/>
  <pageSetup paperSize="8" scale="56" fitToHeight="0" orientation="landscape" r:id="rId1"/>
  <headerFooter>
    <oddHeader>&amp;L&amp;14ALLEGATO B) Tabella Obiettivi di miglioramento dei servizi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I44"/>
  <sheetViews>
    <sheetView tabSelected="1" topLeftCell="C1" workbookViewId="0">
      <selection activeCell="D2" sqref="D2"/>
    </sheetView>
  </sheetViews>
  <sheetFormatPr defaultColWidth="10.85546875" defaultRowHeight="60" customHeight="1"/>
  <cols>
    <col min="1" max="2" width="33" style="4" customWidth="1"/>
    <col min="3" max="3" width="58.7109375" style="4" customWidth="1"/>
    <col min="4" max="8" width="16.7109375" style="4" customWidth="1"/>
    <col min="9" max="9" width="33" style="4" customWidth="1"/>
    <col min="10" max="16384" width="10.85546875" style="4"/>
  </cols>
  <sheetData>
    <row r="1" spans="1:9" ht="60" customHeight="1">
      <c r="A1" s="3" t="s">
        <v>230</v>
      </c>
      <c r="B1" s="3" t="s">
        <v>1</v>
      </c>
      <c r="C1" s="3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3" t="s">
        <v>8</v>
      </c>
    </row>
    <row r="2" spans="1:9" ht="60" customHeight="1">
      <c r="A2" s="9" t="s">
        <v>11</v>
      </c>
      <c r="B2" s="5" t="s">
        <v>231</v>
      </c>
      <c r="C2" s="46" t="s">
        <v>232</v>
      </c>
      <c r="D2" s="10">
        <v>3.82</v>
      </c>
      <c r="E2" s="34">
        <v>4.08</v>
      </c>
      <c r="F2" s="34">
        <v>4.2699999999999996</v>
      </c>
      <c r="G2" s="34">
        <v>4.12</v>
      </c>
      <c r="H2" s="34">
        <v>3.9</v>
      </c>
      <c r="I2" s="7" t="s">
        <v>27</v>
      </c>
    </row>
    <row r="3" spans="1:9" ht="60" customHeight="1">
      <c r="A3" s="9" t="s">
        <v>11</v>
      </c>
      <c r="B3" s="5" t="s">
        <v>231</v>
      </c>
      <c r="C3" s="46" t="s">
        <v>233</v>
      </c>
      <c r="D3" s="10" t="s">
        <v>234</v>
      </c>
      <c r="E3" s="34">
        <v>3.85</v>
      </c>
      <c r="F3" s="34">
        <v>3.99</v>
      </c>
      <c r="G3" s="34">
        <v>3.81</v>
      </c>
      <c r="H3" s="34">
        <v>3.94</v>
      </c>
      <c r="I3" s="7" t="s">
        <v>27</v>
      </c>
    </row>
    <row r="4" spans="1:9" ht="60" customHeight="1">
      <c r="A4" s="5" t="s">
        <v>11</v>
      </c>
      <c r="B4" s="5" t="s">
        <v>48</v>
      </c>
      <c r="C4" s="5" t="s">
        <v>235</v>
      </c>
      <c r="D4" s="6">
        <v>3.93</v>
      </c>
      <c r="E4" s="6">
        <v>4.3499999999999996</v>
      </c>
      <c r="F4" s="6">
        <v>3.79</v>
      </c>
      <c r="G4" s="6">
        <v>3.59</v>
      </c>
      <c r="H4" s="34">
        <v>4.04</v>
      </c>
      <c r="I4" s="7" t="s">
        <v>27</v>
      </c>
    </row>
    <row r="5" spans="1:9" ht="60" customHeight="1">
      <c r="A5" s="5" t="s">
        <v>11</v>
      </c>
      <c r="B5" s="5" t="s">
        <v>48</v>
      </c>
      <c r="C5" s="5" t="s">
        <v>236</v>
      </c>
      <c r="D5" s="6">
        <v>4.29</v>
      </c>
      <c r="E5" s="6" t="s">
        <v>237</v>
      </c>
      <c r="F5" s="6" t="s">
        <v>237</v>
      </c>
      <c r="G5" s="6">
        <v>3.5</v>
      </c>
      <c r="H5" s="6" t="s">
        <v>237</v>
      </c>
      <c r="I5" s="7" t="s">
        <v>27</v>
      </c>
    </row>
    <row r="6" spans="1:9" ht="60" customHeight="1">
      <c r="A6" s="5" t="s">
        <v>11</v>
      </c>
      <c r="B6" s="5" t="s">
        <v>48</v>
      </c>
      <c r="C6" s="5" t="s">
        <v>238</v>
      </c>
      <c r="D6" s="6">
        <v>4.16</v>
      </c>
      <c r="E6" s="8">
        <f>AVERAGE(4.07, 4.22)</f>
        <v>4.1449999999999996</v>
      </c>
      <c r="F6" s="8">
        <f>AVERAGE(4.14, 4.24)</f>
        <v>4.1899999999999995</v>
      </c>
      <c r="G6" s="8">
        <v>4.38</v>
      </c>
      <c r="H6" s="34">
        <v>4.42</v>
      </c>
      <c r="I6" s="7" t="s">
        <v>27</v>
      </c>
    </row>
    <row r="7" spans="1:9" ht="60" customHeight="1">
      <c r="A7" s="13" t="s">
        <v>11</v>
      </c>
      <c r="B7" s="15" t="s">
        <v>51</v>
      </c>
      <c r="C7" s="15" t="s">
        <v>239</v>
      </c>
      <c r="D7" s="10">
        <v>4.3600000000000003</v>
      </c>
      <c r="E7" s="34">
        <v>4.375</v>
      </c>
      <c r="F7" s="48">
        <f>AVERAGE(4.52,4.47)</f>
        <v>4.4949999999999992</v>
      </c>
      <c r="G7" s="48">
        <v>4.5199999999999996</v>
      </c>
      <c r="H7" s="34">
        <v>4.5</v>
      </c>
      <c r="I7" s="7" t="s">
        <v>27</v>
      </c>
    </row>
    <row r="8" spans="1:9" ht="60" customHeight="1">
      <c r="A8" s="5" t="s">
        <v>11</v>
      </c>
      <c r="B8" s="5" t="s">
        <v>54</v>
      </c>
      <c r="C8" s="5" t="s">
        <v>240</v>
      </c>
      <c r="D8" s="6">
        <v>3.64</v>
      </c>
      <c r="E8" s="6">
        <v>4.04</v>
      </c>
      <c r="F8" s="6">
        <v>3.85</v>
      </c>
      <c r="G8" s="6">
        <v>3.79</v>
      </c>
      <c r="H8" s="34">
        <v>3.85</v>
      </c>
      <c r="I8" s="7" t="s">
        <v>27</v>
      </c>
    </row>
    <row r="9" spans="1:9" ht="60" customHeight="1">
      <c r="A9" s="5" t="s">
        <v>11</v>
      </c>
      <c r="B9" s="5" t="s">
        <v>54</v>
      </c>
      <c r="C9" s="5" t="s">
        <v>241</v>
      </c>
      <c r="D9" s="6">
        <v>3.31</v>
      </c>
      <c r="E9" s="6">
        <v>3.74</v>
      </c>
      <c r="F9" s="6">
        <v>3.66</v>
      </c>
      <c r="G9" s="6">
        <v>3.41</v>
      </c>
      <c r="H9" s="6">
        <v>3.68</v>
      </c>
      <c r="I9" s="7" t="s">
        <v>27</v>
      </c>
    </row>
    <row r="10" spans="1:9" ht="60" customHeight="1">
      <c r="A10" s="5" t="s">
        <v>11</v>
      </c>
      <c r="B10" s="5" t="s">
        <v>54</v>
      </c>
      <c r="C10" s="5" t="s">
        <v>55</v>
      </c>
      <c r="D10" s="6">
        <v>4.2699999999999996</v>
      </c>
      <c r="E10" s="6">
        <v>4.17</v>
      </c>
      <c r="F10" s="8">
        <f>AVERAGE(4.22,3.98)</f>
        <v>4.0999999999999996</v>
      </c>
      <c r="G10" s="8">
        <v>4.04</v>
      </c>
      <c r="H10" s="8">
        <v>4.07</v>
      </c>
      <c r="I10" s="7" t="s">
        <v>27</v>
      </c>
    </row>
    <row r="11" spans="1:9" ht="60" customHeight="1">
      <c r="A11" s="9" t="s">
        <v>11</v>
      </c>
      <c r="B11" s="5" t="s">
        <v>242</v>
      </c>
      <c r="C11" s="46" t="s">
        <v>243</v>
      </c>
      <c r="D11" s="10">
        <v>4.0999999999999996</v>
      </c>
      <c r="E11" s="34">
        <v>4.54</v>
      </c>
      <c r="F11" s="34">
        <v>0</v>
      </c>
      <c r="G11" s="34">
        <v>4.29</v>
      </c>
      <c r="H11" s="34">
        <v>4.08</v>
      </c>
      <c r="I11" s="7" t="s">
        <v>27</v>
      </c>
    </row>
    <row r="12" spans="1:9" ht="60" customHeight="1">
      <c r="A12" s="5" t="s">
        <v>11</v>
      </c>
      <c r="B12" s="5" t="s">
        <v>63</v>
      </c>
      <c r="C12" s="5" t="s">
        <v>64</v>
      </c>
      <c r="D12" s="8">
        <v>4.05</v>
      </c>
      <c r="E12" s="8">
        <f>AVERAGE(4.32, 3.95)</f>
        <v>4.1349999999999998</v>
      </c>
      <c r="F12" s="8">
        <f>AVERAGE(4.27,4)</f>
        <v>4.1349999999999998</v>
      </c>
      <c r="G12" s="8">
        <v>4.07</v>
      </c>
      <c r="H12" s="8">
        <v>4.04</v>
      </c>
      <c r="I12" s="7" t="s">
        <v>27</v>
      </c>
    </row>
    <row r="13" spans="1:9" ht="60" customHeight="1">
      <c r="A13" s="35" t="s">
        <v>11</v>
      </c>
      <c r="B13" s="36" t="s">
        <v>244</v>
      </c>
      <c r="C13" s="5" t="s">
        <v>245</v>
      </c>
      <c r="E13" s="34">
        <f>AVERAGE(4.47,4.22)</f>
        <v>4.3449999999999998</v>
      </c>
      <c r="F13" s="34">
        <f>AVERAGE(4.56,4.46)</f>
        <v>4.51</v>
      </c>
      <c r="G13" s="34">
        <f>AVERAGE(4.03,4.36)</f>
        <v>4.1950000000000003</v>
      </c>
      <c r="H13" s="34">
        <v>4.26</v>
      </c>
      <c r="I13" s="7" t="s">
        <v>27</v>
      </c>
    </row>
    <row r="14" spans="1:9" ht="60" customHeight="1">
      <c r="A14" s="5" t="s">
        <v>11</v>
      </c>
      <c r="B14" s="5" t="s">
        <v>87</v>
      </c>
      <c r="C14" s="5" t="s">
        <v>246</v>
      </c>
      <c r="D14" s="6">
        <v>3.28</v>
      </c>
      <c r="E14" s="6">
        <v>3.52</v>
      </c>
      <c r="F14" s="6">
        <v>3.35</v>
      </c>
      <c r="G14" s="6">
        <v>3.34</v>
      </c>
      <c r="H14" s="6">
        <v>3.37</v>
      </c>
      <c r="I14" s="7" t="s">
        <v>27</v>
      </c>
    </row>
    <row r="15" spans="1:9" ht="60" customHeight="1">
      <c r="A15" s="5" t="s">
        <v>11</v>
      </c>
      <c r="B15" s="5" t="s">
        <v>247</v>
      </c>
      <c r="C15" s="5" t="s">
        <v>248</v>
      </c>
      <c r="D15" s="6">
        <v>2.94</v>
      </c>
      <c r="E15" s="6">
        <v>3.53</v>
      </c>
      <c r="F15" s="6">
        <v>3.18</v>
      </c>
      <c r="G15" s="6">
        <v>3.15</v>
      </c>
      <c r="H15" s="6">
        <v>3.57</v>
      </c>
      <c r="I15" s="7" t="s">
        <v>27</v>
      </c>
    </row>
    <row r="16" spans="1:9" ht="60" customHeight="1">
      <c r="A16" s="5" t="s">
        <v>11</v>
      </c>
      <c r="B16" s="5" t="s">
        <v>87</v>
      </c>
      <c r="C16" s="5" t="s">
        <v>88</v>
      </c>
      <c r="D16" s="6">
        <v>4.12</v>
      </c>
      <c r="E16" s="6">
        <v>4.1500000000000004</v>
      </c>
      <c r="F16" s="6">
        <f>AVERAGE(4.22,4)</f>
        <v>4.1099999999999994</v>
      </c>
      <c r="G16" s="6">
        <v>4.04</v>
      </c>
      <c r="H16" s="6">
        <v>4.07</v>
      </c>
      <c r="I16" s="7" t="s">
        <v>27</v>
      </c>
    </row>
    <row r="17" spans="1:9" ht="76.5" customHeight="1">
      <c r="A17" s="9" t="s">
        <v>11</v>
      </c>
      <c r="B17" s="5" t="s">
        <v>249</v>
      </c>
      <c r="C17" s="46" t="s">
        <v>250</v>
      </c>
      <c r="D17" s="10">
        <v>4.4400000000000004</v>
      </c>
      <c r="E17" s="34">
        <v>4.5999999999999996</v>
      </c>
      <c r="F17" s="34">
        <v>4.9400000000000004</v>
      </c>
      <c r="G17" s="34">
        <v>4.9000000000000004</v>
      </c>
      <c r="H17" s="34">
        <v>4.7699999999999996</v>
      </c>
      <c r="I17" s="7" t="s">
        <v>27</v>
      </c>
    </row>
    <row r="18" spans="1:9" ht="60" customHeight="1">
      <c r="A18" s="9" t="s">
        <v>11</v>
      </c>
      <c r="B18" s="5" t="s">
        <v>249</v>
      </c>
      <c r="C18" s="5" t="s">
        <v>251</v>
      </c>
      <c r="D18" s="10">
        <v>4</v>
      </c>
      <c r="E18" s="37">
        <v>4.7</v>
      </c>
      <c r="F18" s="37">
        <v>4.2</v>
      </c>
      <c r="G18" s="37">
        <v>4.04</v>
      </c>
      <c r="H18" s="37">
        <v>4.24</v>
      </c>
      <c r="I18" s="7" t="s">
        <v>27</v>
      </c>
    </row>
    <row r="19" spans="1:9" ht="60" customHeight="1">
      <c r="A19" s="9" t="s">
        <v>11</v>
      </c>
      <c r="B19" s="5" t="s">
        <v>118</v>
      </c>
      <c r="C19" s="9" t="s">
        <v>119</v>
      </c>
      <c r="D19" s="10">
        <v>3.38</v>
      </c>
      <c r="E19" s="34">
        <v>4.26</v>
      </c>
      <c r="F19" s="34">
        <v>4.54</v>
      </c>
      <c r="G19" s="34">
        <v>3.78</v>
      </c>
      <c r="H19" s="34">
        <v>3.95</v>
      </c>
      <c r="I19" s="7" t="s">
        <v>27</v>
      </c>
    </row>
    <row r="20" spans="1:9" ht="60" customHeight="1">
      <c r="A20" s="5" t="s">
        <v>11</v>
      </c>
      <c r="B20" s="5" t="s">
        <v>130</v>
      </c>
      <c r="C20" s="5" t="s">
        <v>252</v>
      </c>
      <c r="D20" s="6">
        <v>4.18</v>
      </c>
      <c r="E20" s="48">
        <v>4</v>
      </c>
      <c r="F20" s="34">
        <v>4.2</v>
      </c>
      <c r="G20" s="34">
        <v>4.09</v>
      </c>
      <c r="H20" s="34">
        <v>4.01</v>
      </c>
      <c r="I20" s="7" t="s">
        <v>27</v>
      </c>
    </row>
    <row r="21" spans="1:9" ht="60" customHeight="1">
      <c r="A21" s="5" t="s">
        <v>11</v>
      </c>
      <c r="B21" s="5" t="s">
        <v>130</v>
      </c>
      <c r="C21" s="46" t="s">
        <v>253</v>
      </c>
      <c r="D21" s="10">
        <v>3.45</v>
      </c>
      <c r="E21" s="6">
        <v>4.2699999999999996</v>
      </c>
      <c r="F21" s="6">
        <v>4.12</v>
      </c>
      <c r="G21" s="6">
        <v>4.42</v>
      </c>
      <c r="H21" s="6">
        <v>4</v>
      </c>
      <c r="I21" s="7" t="s">
        <v>27</v>
      </c>
    </row>
    <row r="22" spans="1:9" s="67" customFormat="1" ht="60" customHeight="1">
      <c r="A22" s="5" t="s">
        <v>11</v>
      </c>
      <c r="B22" s="36" t="s">
        <v>130</v>
      </c>
      <c r="C22" s="68" t="s">
        <v>254</v>
      </c>
      <c r="D22" s="65"/>
      <c r="E22" s="66"/>
      <c r="F22" s="66"/>
      <c r="G22" s="66"/>
      <c r="H22" s="69">
        <v>4.07</v>
      </c>
      <c r="I22" s="7" t="s">
        <v>27</v>
      </c>
    </row>
    <row r="23" spans="1:9" ht="60" customHeight="1">
      <c r="A23" s="5" t="s">
        <v>11</v>
      </c>
      <c r="B23" s="5" t="s">
        <v>135</v>
      </c>
      <c r="C23" s="5" t="s">
        <v>255</v>
      </c>
      <c r="D23" s="6">
        <v>3.97</v>
      </c>
      <c r="E23" s="6" t="s">
        <v>256</v>
      </c>
      <c r="F23" s="6">
        <v>4.1500000000000004</v>
      </c>
      <c r="G23" s="6">
        <v>4.08</v>
      </c>
      <c r="H23" s="6">
        <v>4.5</v>
      </c>
      <c r="I23" s="7" t="s">
        <v>27</v>
      </c>
    </row>
    <row r="24" spans="1:9" ht="60" customHeight="1">
      <c r="A24" s="5" t="s">
        <v>11</v>
      </c>
      <c r="B24" s="5" t="s">
        <v>138</v>
      </c>
      <c r="C24" s="5" t="s">
        <v>257</v>
      </c>
      <c r="D24" s="8">
        <v>4.1100000000000003</v>
      </c>
      <c r="E24" s="8">
        <v>4.0049999999999999</v>
      </c>
      <c r="F24" s="8">
        <v>4.0199999999999996</v>
      </c>
      <c r="G24" s="8">
        <v>3.87</v>
      </c>
      <c r="H24" s="8">
        <v>3.94</v>
      </c>
      <c r="I24" s="7" t="s">
        <v>27</v>
      </c>
    </row>
    <row r="25" spans="1:9" ht="60" customHeight="1">
      <c r="A25" s="5" t="s">
        <v>11</v>
      </c>
      <c r="B25" s="5" t="s">
        <v>149</v>
      </c>
      <c r="C25" s="5" t="s">
        <v>150</v>
      </c>
      <c r="D25" s="6">
        <v>4.1900000000000004</v>
      </c>
      <c r="E25" s="6">
        <v>4.57</v>
      </c>
      <c r="F25" s="6">
        <v>4.46</v>
      </c>
      <c r="G25" s="6">
        <v>4.43</v>
      </c>
      <c r="H25" s="6">
        <v>4.38</v>
      </c>
      <c r="I25" s="7" t="s">
        <v>27</v>
      </c>
    </row>
    <row r="26" spans="1:9" ht="60" customHeight="1">
      <c r="A26" s="9" t="s">
        <v>11</v>
      </c>
      <c r="B26" s="5" t="s">
        <v>258</v>
      </c>
      <c r="C26" s="46" t="s">
        <v>259</v>
      </c>
      <c r="D26" s="10">
        <v>3.02</v>
      </c>
      <c r="E26" s="34">
        <v>3.27</v>
      </c>
      <c r="F26" s="34">
        <v>4.13</v>
      </c>
      <c r="G26" s="34">
        <v>4.03</v>
      </c>
      <c r="H26" s="34">
        <v>3.55</v>
      </c>
      <c r="I26" s="7" t="s">
        <v>27</v>
      </c>
    </row>
    <row r="27" spans="1:9" ht="60" customHeight="1">
      <c r="A27" s="15" t="s">
        <v>11</v>
      </c>
      <c r="B27" s="18" t="s">
        <v>181</v>
      </c>
      <c r="C27" s="5" t="s">
        <v>260</v>
      </c>
      <c r="D27" s="8"/>
      <c r="E27" s="8">
        <v>4.09</v>
      </c>
      <c r="F27" s="8">
        <v>4.05</v>
      </c>
      <c r="G27" s="8">
        <v>4.09</v>
      </c>
      <c r="H27" s="8">
        <v>4.12</v>
      </c>
      <c r="I27" s="7" t="s">
        <v>27</v>
      </c>
    </row>
    <row r="28" spans="1:9" ht="60" customHeight="1">
      <c r="A28" s="5" t="s">
        <v>11</v>
      </c>
      <c r="B28" s="5" t="s">
        <v>261</v>
      </c>
      <c r="C28" s="5" t="s">
        <v>262</v>
      </c>
      <c r="D28" s="8">
        <v>3.88</v>
      </c>
      <c r="E28" s="8">
        <v>3.87</v>
      </c>
      <c r="F28" s="8">
        <f>AVERAGE(4.07,3.83)</f>
        <v>3.95</v>
      </c>
      <c r="G28" s="8">
        <v>3.91</v>
      </c>
      <c r="H28" s="8">
        <v>3.94</v>
      </c>
      <c r="I28" s="7" t="s">
        <v>27</v>
      </c>
    </row>
    <row r="29" spans="1:9" ht="60.6" customHeight="1">
      <c r="A29" s="13" t="s">
        <v>11</v>
      </c>
      <c r="B29" s="5" t="s">
        <v>263</v>
      </c>
      <c r="C29" s="15" t="s">
        <v>264</v>
      </c>
      <c r="D29" s="10">
        <v>3.87</v>
      </c>
      <c r="E29" s="8">
        <f>AVERAGE(4.1,4.2)</f>
        <v>4.1500000000000004</v>
      </c>
      <c r="F29" s="8">
        <f>AVERAGE(3.8,4.04)</f>
        <v>3.92</v>
      </c>
      <c r="G29" s="8">
        <f>AVERAGE(3.75,3.92)</f>
        <v>3.835</v>
      </c>
      <c r="H29" s="8">
        <f>AVERAGE(3.68,4.04)</f>
        <v>3.8600000000000003</v>
      </c>
      <c r="I29" s="7" t="s">
        <v>27</v>
      </c>
    </row>
    <row r="30" spans="1:9" ht="60" customHeight="1">
      <c r="A30" s="13" t="s">
        <v>11</v>
      </c>
      <c r="B30" s="5" t="s">
        <v>263</v>
      </c>
      <c r="C30" s="15" t="s">
        <v>265</v>
      </c>
      <c r="D30" s="10">
        <v>3.25</v>
      </c>
      <c r="E30" s="10">
        <f>AVERAGE(3.8,3.8)</f>
        <v>3.8</v>
      </c>
      <c r="F30" s="10">
        <v>3.8</v>
      </c>
      <c r="G30" s="10">
        <f>AVERAGE(3.74,3.78)</f>
        <v>3.76</v>
      </c>
      <c r="H30" s="10">
        <f>AVERAGE(4.06,4.14)</f>
        <v>4.0999999999999996</v>
      </c>
      <c r="I30" s="7" t="s">
        <v>27</v>
      </c>
    </row>
    <row r="31" spans="1:9" ht="69.95">
      <c r="A31" s="9" t="s">
        <v>11</v>
      </c>
      <c r="B31" s="5" t="s">
        <v>266</v>
      </c>
      <c r="C31" s="46" t="s">
        <v>267</v>
      </c>
      <c r="D31" s="10">
        <v>3</v>
      </c>
      <c r="E31" s="10">
        <v>3.89</v>
      </c>
      <c r="F31" s="10">
        <v>4.08</v>
      </c>
      <c r="G31" s="10">
        <v>3.54</v>
      </c>
      <c r="H31" s="10">
        <v>4</v>
      </c>
      <c r="I31" s="7" t="s">
        <v>27</v>
      </c>
    </row>
    <row r="32" spans="1:9" ht="60" customHeight="1">
      <c r="A32" s="5" t="s">
        <v>11</v>
      </c>
      <c r="B32" s="9" t="s">
        <v>268</v>
      </c>
      <c r="C32" s="9" t="s">
        <v>269</v>
      </c>
      <c r="D32" s="10">
        <v>3.83</v>
      </c>
      <c r="E32" s="34">
        <v>4.2</v>
      </c>
      <c r="F32" s="34">
        <v>4.3099999999999996</v>
      </c>
      <c r="G32" s="34">
        <v>4.17</v>
      </c>
      <c r="H32" s="34">
        <v>4.3</v>
      </c>
      <c r="I32" s="7" t="s">
        <v>27</v>
      </c>
    </row>
    <row r="33" spans="1:9" ht="60" customHeight="1">
      <c r="A33" s="5" t="s">
        <v>11</v>
      </c>
      <c r="B33" s="9" t="s">
        <v>268</v>
      </c>
      <c r="C33" s="9" t="s">
        <v>270</v>
      </c>
      <c r="D33" s="10">
        <v>3.32</v>
      </c>
      <c r="E33" s="34">
        <v>4.01</v>
      </c>
      <c r="F33" s="34">
        <v>4.07</v>
      </c>
      <c r="G33" s="34">
        <v>3.98</v>
      </c>
      <c r="H33" s="34">
        <v>4.13</v>
      </c>
      <c r="I33" s="7" t="s">
        <v>27</v>
      </c>
    </row>
    <row r="34" spans="1:9" ht="60" customHeight="1">
      <c r="A34" s="5" t="s">
        <v>11</v>
      </c>
      <c r="B34" s="5" t="s">
        <v>268</v>
      </c>
      <c r="C34" s="5" t="s">
        <v>271</v>
      </c>
      <c r="D34" s="8">
        <f>AVERAGE(4.09,4.35)</f>
        <v>4.22</v>
      </c>
      <c r="E34" s="8">
        <f>AVERAGE(4.45,4.12)</f>
        <v>4.2850000000000001</v>
      </c>
      <c r="F34" s="8">
        <f>AVERAGE(4.21,4.41)</f>
        <v>4.3100000000000005</v>
      </c>
      <c r="G34" s="8">
        <f>AVERAGE(4.24,4.11)</f>
        <v>4.1750000000000007</v>
      </c>
      <c r="H34" s="8">
        <v>4.2</v>
      </c>
      <c r="I34" s="7" t="s">
        <v>27</v>
      </c>
    </row>
    <row r="35" spans="1:9" ht="60" customHeight="1">
      <c r="A35" s="9" t="s">
        <v>11</v>
      </c>
      <c r="B35" s="5" t="s">
        <v>272</v>
      </c>
      <c r="C35" s="5" t="s">
        <v>273</v>
      </c>
      <c r="D35" s="10">
        <v>3.27</v>
      </c>
      <c r="E35" s="10">
        <v>4</v>
      </c>
      <c r="F35" s="10">
        <v>4.09</v>
      </c>
      <c r="G35" s="10">
        <v>3.78</v>
      </c>
      <c r="H35" s="10">
        <v>4.1900000000000004</v>
      </c>
      <c r="I35" s="7" t="s">
        <v>27</v>
      </c>
    </row>
    <row r="36" spans="1:9" ht="60" customHeight="1">
      <c r="A36" s="9" t="s">
        <v>11</v>
      </c>
      <c r="B36" s="5" t="s">
        <v>274</v>
      </c>
      <c r="C36" s="9" t="s">
        <v>275</v>
      </c>
      <c r="D36" s="10">
        <v>4.04</v>
      </c>
      <c r="E36" s="10">
        <v>4.3</v>
      </c>
      <c r="F36" s="10">
        <v>4.12</v>
      </c>
      <c r="G36" s="10">
        <v>4.13</v>
      </c>
      <c r="H36" s="10">
        <v>4.26</v>
      </c>
      <c r="I36" s="7" t="s">
        <v>27</v>
      </c>
    </row>
    <row r="37" spans="1:9" ht="60" customHeight="1">
      <c r="A37" s="9" t="s">
        <v>11</v>
      </c>
      <c r="B37" s="5" t="s">
        <v>276</v>
      </c>
      <c r="C37" s="9" t="s">
        <v>277</v>
      </c>
      <c r="D37" s="10">
        <v>3.5</v>
      </c>
      <c r="E37" s="10">
        <v>3.77</v>
      </c>
      <c r="F37" s="10">
        <v>3.97</v>
      </c>
      <c r="G37" s="10">
        <v>4.0599999999999996</v>
      </c>
      <c r="H37" s="10">
        <v>4.04</v>
      </c>
      <c r="I37" s="7" t="s">
        <v>27</v>
      </c>
    </row>
    <row r="38" spans="1:9" ht="60" customHeight="1">
      <c r="A38" s="9" t="s">
        <v>11</v>
      </c>
      <c r="B38" s="5" t="s">
        <v>278</v>
      </c>
      <c r="C38" s="9" t="s">
        <v>279</v>
      </c>
      <c r="D38" s="10">
        <v>3.7</v>
      </c>
      <c r="E38" s="34">
        <v>4.16</v>
      </c>
      <c r="F38" s="34">
        <v>4.18</v>
      </c>
      <c r="G38" s="34">
        <v>4.05</v>
      </c>
      <c r="H38" s="34">
        <v>3.89</v>
      </c>
      <c r="I38" s="7" t="s">
        <v>27</v>
      </c>
    </row>
    <row r="39" spans="1:9" ht="60" customHeight="1">
      <c r="A39" s="9" t="s">
        <v>11</v>
      </c>
      <c r="B39" s="5" t="s">
        <v>216</v>
      </c>
      <c r="C39" s="9" t="s">
        <v>280</v>
      </c>
      <c r="D39" s="10">
        <v>4.82</v>
      </c>
      <c r="E39" s="34">
        <v>4.25</v>
      </c>
      <c r="F39" s="34">
        <v>4.68</v>
      </c>
      <c r="G39" s="34">
        <v>4.5999999999999996</v>
      </c>
      <c r="H39" s="34">
        <v>4.4800000000000004</v>
      </c>
      <c r="I39" s="7" t="s">
        <v>27</v>
      </c>
    </row>
    <row r="40" spans="1:9" ht="60" customHeight="1">
      <c r="A40" s="9" t="s">
        <v>11</v>
      </c>
      <c r="B40" s="5" t="s">
        <v>218</v>
      </c>
      <c r="C40" s="9" t="s">
        <v>281</v>
      </c>
      <c r="D40" s="10">
        <v>3.45</v>
      </c>
      <c r="E40" s="34">
        <v>3.58</v>
      </c>
      <c r="F40" s="34">
        <v>4</v>
      </c>
      <c r="G40" s="34">
        <v>3.39</v>
      </c>
      <c r="H40" s="34">
        <v>3.52</v>
      </c>
      <c r="I40" s="7" t="s">
        <v>27</v>
      </c>
    </row>
    <row r="41" spans="1:9" ht="60" customHeight="1">
      <c r="A41" s="9" t="s">
        <v>11</v>
      </c>
      <c r="B41" s="5" t="s">
        <v>282</v>
      </c>
      <c r="C41" s="47" t="s">
        <v>283</v>
      </c>
      <c r="D41" s="38">
        <v>4.03</v>
      </c>
      <c r="E41" s="39">
        <v>4.74</v>
      </c>
      <c r="F41" s="34">
        <v>4.88</v>
      </c>
      <c r="G41" s="34">
        <v>4.4800000000000004</v>
      </c>
      <c r="H41" s="34">
        <v>4.87</v>
      </c>
      <c r="I41" s="7" t="s">
        <v>27</v>
      </c>
    </row>
    <row r="42" spans="1:9" ht="60" customHeight="1">
      <c r="A42" s="11"/>
      <c r="C42" s="40" t="s">
        <v>284</v>
      </c>
      <c r="D42" s="41">
        <f>AVERAGE(D2:D41)</f>
        <v>3.8108333333333326</v>
      </c>
      <c r="E42" s="41">
        <f>AVERAGE(E2:E41)</f>
        <v>4.101081081081082</v>
      </c>
      <c r="F42" s="41">
        <f>AVERAGE(F2:F41)</f>
        <v>4.0210526315789474</v>
      </c>
      <c r="G42" s="51">
        <f>AVERAGE(G2:G41)</f>
        <v>3.9957692307692301</v>
      </c>
      <c r="H42" s="51">
        <f>AVERAGE(H2:H41)</f>
        <v>4.0794871794871783</v>
      </c>
    </row>
    <row r="43" spans="1:9" ht="60" customHeight="1">
      <c r="C43" s="42" t="s">
        <v>285</v>
      </c>
      <c r="D43" s="43">
        <v>4</v>
      </c>
      <c r="E43" s="43">
        <v>4</v>
      </c>
      <c r="F43" s="43">
        <v>4</v>
      </c>
      <c r="G43" s="43">
        <v>4</v>
      </c>
      <c r="H43" s="43">
        <v>4</v>
      </c>
    </row>
    <row r="44" spans="1:9" ht="60" customHeight="1">
      <c r="C44" s="42" t="s">
        <v>286</v>
      </c>
      <c r="D44" s="44">
        <f>(D42/D43)*100</f>
        <v>95.270833333333314</v>
      </c>
      <c r="E44" s="44">
        <f>(E42/E43)*100</f>
        <v>102.52702702702705</v>
      </c>
      <c r="F44" s="44">
        <f>(F42/F43)*100</f>
        <v>100.52631578947368</v>
      </c>
      <c r="G44" s="44">
        <f>(G42/G43)*100</f>
        <v>99.894230769230745</v>
      </c>
      <c r="H44" s="44">
        <f>(H42/H43)*100</f>
        <v>101.98717948717946</v>
      </c>
    </row>
  </sheetData>
  <sortState xmlns:xlrd2="http://schemas.microsoft.com/office/spreadsheetml/2017/richdata2" ref="A2:I41">
    <sortCondition ref="B2:B41"/>
    <sortCondition ref="C2:C41"/>
  </sortState>
  <pageMargins left="0.7" right="0.7" top="0.75" bottom="0.75" header="0.3" footer="0.3"/>
  <pageSetup paperSize="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e4be07-ee0c-47dc-b8e5-707103d38ad2" xsi:nil="true"/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0" ma:contentTypeDescription="Creare un nuovo documento." ma:contentTypeScope="" ma:versionID="5f136b4f2faafe07aad815c26dff565b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77c6c7f3ea5be64a0cdae85aea9c17e5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86290-A3A7-459B-9715-60A88267989C}"/>
</file>

<file path=customXml/itemProps2.xml><?xml version="1.0" encoding="utf-8"?>
<ds:datastoreItem xmlns:ds="http://schemas.openxmlformats.org/officeDocument/2006/customXml" ds:itemID="{B5D7E04D-A595-4838-8C70-98F8C70017D1}"/>
</file>

<file path=customXml/itemProps3.xml><?xml version="1.0" encoding="utf-8"?>
<ds:datastoreItem xmlns:ds="http://schemas.openxmlformats.org/officeDocument/2006/customXml" ds:itemID="{F8DC3249-7169-451F-B23E-B4AA9B2D6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Politecnico di Bari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Maurizio De Tullio</dc:creator>
  <cp:keywords/>
  <dc:description/>
  <cp:lastModifiedBy>Dott.ssa Maria Rosaria Vaccarelli</cp:lastModifiedBy>
  <cp:revision/>
  <dcterms:created xsi:type="dcterms:W3CDTF">2017-05-16T13:12:02Z</dcterms:created>
  <dcterms:modified xsi:type="dcterms:W3CDTF">2024-07-08T08:56:10Z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MediaServiceImageTags">
    <vt:lpwstr/>
  </property>
</Properties>
</file>